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570" windowHeight="7500" tabRatio="1000" activeTab="15"/>
  </bookViews>
  <sheets>
    <sheet name="الغلاف" sheetId="4" r:id="rId1"/>
    <sheet name="الفهرس" sheetId="5" r:id="rId2"/>
    <sheet name="المركز المالي" sheetId="1" r:id="rId3"/>
    <sheet name="قائمة الأنشطة" sheetId="2" r:id="rId4"/>
    <sheet name="قائمة التدفقات النقدية" sheetId="3" r:id="rId5"/>
    <sheet name="2-1" sheetId="6" r:id="rId6"/>
    <sheet name="2أ" sheetId="7" r:id="rId7"/>
    <sheet name="2ب" sheetId="19" r:id="rId8"/>
    <sheet name="4-3" sheetId="11" r:id="rId9"/>
    <sheet name="5" sheetId="13" state="hidden" r:id="rId10"/>
    <sheet name="6" sheetId="9" r:id="rId11"/>
    <sheet name="7" sheetId="14" r:id="rId12"/>
    <sheet name="9-8" sheetId="16" r:id="rId13"/>
    <sheet name="12-10" sheetId="17" state="hidden" r:id="rId14"/>
    <sheet name="13" sheetId="10" r:id="rId15"/>
    <sheet name="صافي المقيدة" sheetId="20" r:id="rId16"/>
  </sheets>
  <externalReferences>
    <externalReference r:id="rId17"/>
  </externalReferences>
  <definedNames>
    <definedName name="_xlnm.Print_Area" localSheetId="13">'12-10'!$A$1:$F$4</definedName>
    <definedName name="_xlnm.Print_Area" localSheetId="14">'13'!$A$1:$F$27</definedName>
    <definedName name="_xlnm.Print_Area" localSheetId="6">'2أ'!$A$1:$E$31</definedName>
    <definedName name="_xlnm.Print_Area" localSheetId="7">'2ب'!$A$1:$E$23</definedName>
    <definedName name="_xlnm.Print_Area" localSheetId="8">'4-3'!$A$1:$F$26</definedName>
    <definedName name="_xlnm.Print_Area" localSheetId="9">'5'!$A$1:$F$4</definedName>
    <definedName name="_xlnm.Print_Area" localSheetId="10">'6'!$A$1:$V$37</definedName>
    <definedName name="_xlnm.Print_Area" localSheetId="11">'7'!$A$1:$Q$41</definedName>
    <definedName name="_xlnm.Print_Area" localSheetId="12">'9-8'!$A$1:$E$67</definedName>
    <definedName name="_xlnm.Print_Area" localSheetId="0">الغلاف!$A$11:$G$14</definedName>
    <definedName name="_xlnm.Print_Area" localSheetId="2">'المركز المالي'!$A$1:$F$30</definedName>
    <definedName name="_xlnm.Print_Area" localSheetId="15">'صافي المقيدة'!$A$1:$D$45</definedName>
    <definedName name="_xlnm.Print_Area" localSheetId="3">'قائمة الأنشطة'!$A$1:$K$48</definedName>
    <definedName name="_xlnm.Print_Area" localSheetId="4">'قائمة التدفقات النقدية'!$A$1:$E$31</definedName>
  </definedNames>
  <calcPr calcId="162913"/>
</workbook>
</file>

<file path=xl/calcChain.xml><?xml version="1.0" encoding="utf-8"?>
<calcChain xmlns="http://schemas.openxmlformats.org/spreadsheetml/2006/main">
  <c r="C23" i="20" l="1"/>
  <c r="C25" i="20"/>
  <c r="B25" i="20"/>
  <c r="B24" i="20"/>
  <c r="B23" i="20"/>
  <c r="B8" i="20"/>
  <c r="B9" i="20"/>
  <c r="B10" i="20"/>
  <c r="B11" i="20"/>
  <c r="B12" i="20"/>
  <c r="B13" i="20"/>
  <c r="B14" i="20"/>
  <c r="B15" i="20"/>
  <c r="B16" i="20"/>
  <c r="B17" i="20"/>
  <c r="B18" i="20"/>
  <c r="B19" i="20"/>
  <c r="B20" i="20"/>
  <c r="B21" i="20"/>
  <c r="B22" i="20"/>
  <c r="B7" i="20"/>
  <c r="A5" i="20"/>
  <c r="A4" i="20"/>
  <c r="A3" i="20"/>
  <c r="A2" i="20"/>
  <c r="J10" i="20" l="1"/>
  <c r="J17" i="20"/>
  <c r="J20" i="20"/>
  <c r="J21" i="20"/>
  <c r="M21" i="20" s="1"/>
  <c r="J22" i="20"/>
  <c r="K24" i="20"/>
  <c r="L15" i="2"/>
  <c r="H32" i="20"/>
  <c r="I32" i="20" s="1"/>
  <c r="K32" i="20" s="1"/>
  <c r="H24" i="20"/>
  <c r="F24" i="20"/>
  <c r="I23" i="20"/>
  <c r="J23" i="20" s="1"/>
  <c r="M23" i="20" s="1"/>
  <c r="L22" i="20"/>
  <c r="I19" i="20"/>
  <c r="J19" i="20" s="1"/>
  <c r="M19" i="20" s="1"/>
  <c r="L18" i="20"/>
  <c r="I18" i="20"/>
  <c r="J18" i="20" s="1"/>
  <c r="M18" i="20" s="1"/>
  <c r="L16" i="20"/>
  <c r="I16" i="20"/>
  <c r="J16" i="20" s="1"/>
  <c r="L15" i="20"/>
  <c r="I15" i="20"/>
  <c r="J15" i="20" s="1"/>
  <c r="L14" i="20"/>
  <c r="I14" i="20"/>
  <c r="J14" i="20" s="1"/>
  <c r="L13" i="20"/>
  <c r="I13" i="20"/>
  <c r="J13" i="20" s="1"/>
  <c r="L12" i="20"/>
  <c r="I12" i="20"/>
  <c r="L11" i="20"/>
  <c r="I11" i="20"/>
  <c r="J11" i="20" s="1"/>
  <c r="M11" i="20" s="1"/>
  <c r="L10" i="20"/>
  <c r="I10" i="20"/>
  <c r="L9" i="20"/>
  <c r="I9" i="20"/>
  <c r="J9" i="20" s="1"/>
  <c r="M9" i="20" s="1"/>
  <c r="I8" i="20"/>
  <c r="J8" i="20" s="1"/>
  <c r="L7" i="20"/>
  <c r="I7" i="20"/>
  <c r="J7" i="20" s="1"/>
  <c r="M7" i="20" s="1"/>
  <c r="C56" i="16"/>
  <c r="C27" i="2" s="1"/>
  <c r="K29" i="2"/>
  <c r="L29" i="2" s="1"/>
  <c r="E67" i="16"/>
  <c r="D67" i="16"/>
  <c r="R31" i="9"/>
  <c r="C11" i="3"/>
  <c r="I18" i="10"/>
  <c r="D11" i="10"/>
  <c r="C43" i="16"/>
  <c r="C67" i="16"/>
  <c r="C29" i="2" s="1"/>
  <c r="C50" i="16"/>
  <c r="C26" i="2"/>
  <c r="N26" i="9"/>
  <c r="D40" i="14"/>
  <c r="C13" i="2" s="1"/>
  <c r="D28" i="14"/>
  <c r="E10" i="2" s="1"/>
  <c r="F27" i="1"/>
  <c r="F28" i="1" s="1"/>
  <c r="E9" i="16"/>
  <c r="F26" i="11"/>
  <c r="D23" i="11" s="1"/>
  <c r="M22" i="20" l="1"/>
  <c r="L24" i="20"/>
  <c r="G20" i="2"/>
  <c r="I24" i="20"/>
  <c r="K28" i="20" s="1"/>
  <c r="M13" i="20"/>
  <c r="M14" i="20"/>
  <c r="M15" i="20"/>
  <c r="M16" i="20"/>
  <c r="J12" i="20"/>
  <c r="M12" i="20" s="1"/>
  <c r="J35" i="20"/>
  <c r="M10" i="20"/>
  <c r="I44" i="2"/>
  <c r="F46" i="2"/>
  <c r="C13" i="3"/>
  <c r="I30" i="2"/>
  <c r="D35" i="2"/>
  <c r="E35" i="2"/>
  <c r="F35" i="2"/>
  <c r="G35" i="2"/>
  <c r="H35" i="2"/>
  <c r="I29" i="2"/>
  <c r="I27" i="2"/>
  <c r="C61" i="16"/>
  <c r="C32" i="16"/>
  <c r="C33" i="16" s="1"/>
  <c r="I16" i="2"/>
  <c r="I33" i="2"/>
  <c r="T31" i="9"/>
  <c r="D20" i="11"/>
  <c r="V31" i="9"/>
  <c r="V30" i="9"/>
  <c r="E26" i="9"/>
  <c r="F26" i="9"/>
  <c r="C24" i="3" s="1"/>
  <c r="G26" i="9"/>
  <c r="H26" i="9"/>
  <c r="I26" i="9"/>
  <c r="K26" i="9"/>
  <c r="M26" i="9"/>
  <c r="O26" i="9"/>
  <c r="P26" i="9"/>
  <c r="Q26" i="9"/>
  <c r="S26" i="9"/>
  <c r="U26" i="9"/>
  <c r="V26" i="9"/>
  <c r="E37" i="9"/>
  <c r="F37" i="9"/>
  <c r="G37" i="9"/>
  <c r="H37" i="9"/>
  <c r="I37" i="9"/>
  <c r="J37" i="9"/>
  <c r="K37" i="9"/>
  <c r="M37" i="9"/>
  <c r="N37" i="9"/>
  <c r="O37" i="9"/>
  <c r="P37" i="9"/>
  <c r="Q37" i="9"/>
  <c r="S37" i="9"/>
  <c r="U37" i="9"/>
  <c r="V37" i="9"/>
  <c r="D37" i="9"/>
  <c r="E32" i="9"/>
  <c r="F32" i="9"/>
  <c r="G32" i="9"/>
  <c r="H32" i="9"/>
  <c r="I32" i="9"/>
  <c r="K32" i="9"/>
  <c r="M32" i="9"/>
  <c r="N32" i="9"/>
  <c r="O32" i="9"/>
  <c r="P32" i="9"/>
  <c r="Q32" i="9"/>
  <c r="S32" i="9"/>
  <c r="U32" i="9"/>
  <c r="D32" i="9"/>
  <c r="R36" i="9"/>
  <c r="R37" i="9" s="1"/>
  <c r="J36" i="9"/>
  <c r="J24" i="20" l="1"/>
  <c r="M24" i="20"/>
  <c r="E20" i="2"/>
  <c r="C20" i="2" s="1"/>
  <c r="C28" i="2"/>
  <c r="I28" i="2" s="1"/>
  <c r="W36" i="9"/>
  <c r="V32" i="9"/>
  <c r="T36" i="9"/>
  <c r="T37" i="9" s="1"/>
  <c r="J10" i="1"/>
  <c r="I12" i="2"/>
  <c r="R11" i="9"/>
  <c r="J11" i="9"/>
  <c r="J9" i="9"/>
  <c r="N30" i="1"/>
  <c r="J21" i="1"/>
  <c r="T11" i="9" l="1"/>
  <c r="D22" i="1" l="1"/>
  <c r="R24" i="9"/>
  <c r="I17" i="2"/>
  <c r="R25" i="9" l="1"/>
  <c r="J25" i="9"/>
  <c r="R30" i="9"/>
  <c r="R32" i="9" s="1"/>
  <c r="J30" i="9"/>
  <c r="C28" i="3"/>
  <c r="C19" i="3"/>
  <c r="C20" i="3"/>
  <c r="R9" i="9"/>
  <c r="I38" i="2"/>
  <c r="I39" i="2"/>
  <c r="C41" i="2"/>
  <c r="C14" i="3" s="1"/>
  <c r="R20" i="9"/>
  <c r="J20" i="9"/>
  <c r="R23" i="9"/>
  <c r="J23" i="9"/>
  <c r="R21" i="9"/>
  <c r="J21" i="9"/>
  <c r="R18" i="9"/>
  <c r="J18" i="9"/>
  <c r="J24" i="9"/>
  <c r="T24" i="9" s="1"/>
  <c r="G21" i="2"/>
  <c r="G41" i="2"/>
  <c r="E41" i="2"/>
  <c r="T30" i="9" l="1"/>
  <c r="T32" i="9" s="1"/>
  <c r="D16" i="1" s="1"/>
  <c r="J32" i="9"/>
  <c r="J14" i="1"/>
  <c r="T25" i="9"/>
  <c r="T9" i="9"/>
  <c r="D27" i="10"/>
  <c r="I30" i="10" s="1"/>
  <c r="I40" i="2"/>
  <c r="I41" i="2" s="1"/>
  <c r="T18" i="9"/>
  <c r="T20" i="9"/>
  <c r="T23" i="9"/>
  <c r="T21" i="9"/>
  <c r="R16" i="9"/>
  <c r="J16" i="9"/>
  <c r="R14" i="9"/>
  <c r="J14" i="9"/>
  <c r="R12" i="9"/>
  <c r="J12" i="9"/>
  <c r="R10" i="9"/>
  <c r="J10" i="9"/>
  <c r="L44" i="2" l="1"/>
  <c r="J26" i="9"/>
  <c r="R26" i="9"/>
  <c r="W26" i="9" s="1"/>
  <c r="L17" i="1"/>
  <c r="T10" i="9"/>
  <c r="T16" i="9"/>
  <c r="T14" i="9"/>
  <c r="T12" i="9"/>
  <c r="A4" i="19"/>
  <c r="A3" i="19"/>
  <c r="A2" i="19"/>
  <c r="A1" i="19"/>
  <c r="T26" i="9" l="1"/>
  <c r="D15" i="1" s="1"/>
  <c r="I21" i="1" l="1"/>
  <c r="D25" i="11" s="1"/>
  <c r="D26" i="11" s="1"/>
  <c r="H21" i="1"/>
  <c r="C31" i="2"/>
  <c r="I31" i="2" s="1"/>
  <c r="B4" i="10"/>
  <c r="B3" i="10"/>
  <c r="B2" i="10"/>
  <c r="B1" i="10"/>
  <c r="I25" i="2"/>
  <c r="C24" i="2"/>
  <c r="I24" i="2" s="1"/>
  <c r="B4" i="17"/>
  <c r="B3" i="17"/>
  <c r="B2" i="17"/>
  <c r="B1" i="17"/>
  <c r="C9" i="16"/>
  <c r="B4" i="16"/>
  <c r="B3" i="16"/>
  <c r="B2" i="16"/>
  <c r="B1" i="16"/>
  <c r="I11" i="2"/>
  <c r="I9" i="2"/>
  <c r="I14" i="2"/>
  <c r="I15" i="2"/>
  <c r="B4" i="14"/>
  <c r="B3" i="14"/>
  <c r="B2" i="14"/>
  <c r="B1" i="14"/>
  <c r="B4" i="9"/>
  <c r="B3" i="9"/>
  <c r="B2" i="9"/>
  <c r="B1" i="9"/>
  <c r="B4" i="13"/>
  <c r="B4" i="11"/>
  <c r="C26" i="3"/>
  <c r="B3" i="13"/>
  <c r="B2" i="13"/>
  <c r="B1" i="13"/>
  <c r="D9" i="1"/>
  <c r="D11" i="1" s="1"/>
  <c r="I18" i="2" l="1"/>
  <c r="E18" i="2"/>
  <c r="D17" i="1"/>
  <c r="C23" i="2"/>
  <c r="I13" i="2"/>
  <c r="I9" i="1"/>
  <c r="I13" i="1"/>
  <c r="H9" i="1"/>
  <c r="H13" i="1"/>
  <c r="B3" i="11"/>
  <c r="B2" i="11"/>
  <c r="B1" i="11"/>
  <c r="I26" i="2"/>
  <c r="A4" i="7"/>
  <c r="A3" i="7"/>
  <c r="A2" i="7"/>
  <c r="A1" i="7"/>
  <c r="A4" i="6"/>
  <c r="A3" i="6"/>
  <c r="A2" i="6"/>
  <c r="A1" i="6"/>
  <c r="A31" i="3"/>
  <c r="I23" i="2" l="1"/>
  <c r="C32" i="2"/>
  <c r="C35" i="2" s="1"/>
  <c r="M35" i="2" s="1"/>
  <c r="I10" i="2"/>
  <c r="E21" i="2" l="1"/>
  <c r="L19" i="2" s="1"/>
  <c r="I32" i="2"/>
  <c r="I35" i="2" s="1"/>
  <c r="C9" i="3"/>
  <c r="F16" i="3" s="1"/>
  <c r="A48" i="2"/>
  <c r="A4" i="3"/>
  <c r="A4" i="2"/>
  <c r="A3" i="3"/>
  <c r="A2" i="3"/>
  <c r="A1" i="3"/>
  <c r="I20" i="2" l="1"/>
  <c r="I21" i="2" s="1"/>
  <c r="I36" i="2" s="1"/>
  <c r="I42" i="2" s="1"/>
  <c r="C8" i="3" s="1"/>
  <c r="C21" i="2"/>
  <c r="C36" i="2" s="1"/>
  <c r="G36" i="2"/>
  <c r="H15" i="1"/>
  <c r="I15" i="1"/>
  <c r="E36" i="2"/>
  <c r="A3" i="2"/>
  <c r="A2" i="2"/>
  <c r="A1" i="2"/>
  <c r="C16" i="3" l="1"/>
  <c r="G42" i="2"/>
  <c r="E42" i="2"/>
  <c r="C42" i="2"/>
  <c r="A4" i="1"/>
  <c r="A3" i="1"/>
  <c r="A2" i="1"/>
  <c r="A1" i="1"/>
  <c r="C22" i="3" l="1"/>
  <c r="C27" i="3" s="1"/>
  <c r="A8" i="5"/>
  <c r="A7" i="5"/>
  <c r="A6" i="5"/>
  <c r="D18" i="1" l="1"/>
  <c r="H18" i="1" s="1"/>
  <c r="C29" i="3" l="1"/>
  <c r="C33" i="3" s="1"/>
  <c r="F32" i="1" l="1"/>
  <c r="G45" i="2"/>
  <c r="G46" i="2" s="1"/>
  <c r="D26" i="1" s="1"/>
  <c r="E45" i="2"/>
  <c r="E46" i="2" s="1"/>
  <c r="D25" i="1" l="1"/>
  <c r="H25" i="1" s="1"/>
  <c r="L42" i="2"/>
  <c r="I26" i="1"/>
  <c r="H26" i="1"/>
  <c r="C45" i="2"/>
  <c r="I25" i="1" l="1"/>
  <c r="I45" i="2"/>
  <c r="I46" i="2" s="1"/>
  <c r="C46" i="2"/>
  <c r="D24" i="1" s="1"/>
  <c r="I24" i="1" l="1"/>
  <c r="I28" i="1" s="1"/>
  <c r="H24" i="1"/>
  <c r="H28" i="1" s="1"/>
  <c r="D27" i="1"/>
  <c r="D28" i="1" s="1"/>
  <c r="D32" i="1" s="1"/>
</calcChain>
</file>

<file path=xl/sharedStrings.xml><?xml version="1.0" encoding="utf-8"?>
<sst xmlns="http://schemas.openxmlformats.org/spreadsheetml/2006/main" count="427" uniqueCount="349">
  <si>
    <t>الفهـــــــرس</t>
  </si>
  <si>
    <t>البيــــــــــــــان</t>
  </si>
  <si>
    <t>الصفحة</t>
  </si>
  <si>
    <t>تقرير مراقب الحسابات</t>
  </si>
  <si>
    <t>ايضاح</t>
  </si>
  <si>
    <t xml:space="preserve">إجمالي الموجودات المتداولة </t>
  </si>
  <si>
    <t>مخصص مكافأة ترك الخدمة</t>
  </si>
  <si>
    <t>صافي الأصول غير المقيدة</t>
  </si>
  <si>
    <t>الإيرادات والمكاسب</t>
  </si>
  <si>
    <t>المصروفات والخسائر</t>
  </si>
  <si>
    <t>المصروفات العمومية والإدارية</t>
  </si>
  <si>
    <t>صافي الأصول في بداية السنة</t>
  </si>
  <si>
    <t>صافي الأصول في نهاية السنة</t>
  </si>
  <si>
    <t>المبالغ بالريال السعودى</t>
  </si>
  <si>
    <t xml:space="preserve">التدفقات النقدية من الأنشطة التشغيلية </t>
  </si>
  <si>
    <t>المكون من مخصص مكافاة نهاية الخدمة</t>
  </si>
  <si>
    <t>التغيرات في الموجودات والمطلوبات المتداولة</t>
  </si>
  <si>
    <t>صافي التدفقات النقدية من الأنشطة التشغيلية</t>
  </si>
  <si>
    <t>التدفقات النقدية من الأنشطة الاستثمارية</t>
  </si>
  <si>
    <t>صافي التدفقات النقدية من الأنشطة الاستثمارية</t>
  </si>
  <si>
    <t>صافي التغير في رصيد النقدية</t>
  </si>
  <si>
    <t>رصيدة النقدية في نهاية الفترة</t>
  </si>
  <si>
    <t>(1)  معلومات عن الجمعية :</t>
  </si>
  <si>
    <r>
      <rPr>
        <b/>
        <u/>
        <sz val="14"/>
        <color indexed="8"/>
        <rFont val="Arial"/>
        <family val="2"/>
      </rPr>
      <t>(1/1)  اسم الجمعية :</t>
    </r>
    <r>
      <rPr>
        <sz val="14"/>
        <color indexed="8"/>
        <rFont val="Arial"/>
        <family val="2"/>
      </rPr>
      <t xml:space="preserve"> </t>
    </r>
  </si>
  <si>
    <t>(ب) المخزون من البضاعة المشتراه يتم إثباتها على أساس التكلفة الفعلية وطبقاً لطريقة الوارد أولاً يُصرف أولاً وذلك بالنسبة للمواد الغذائية والأدوية .</t>
  </si>
  <si>
    <t>الـبـيـان</t>
  </si>
  <si>
    <t>إضافات 
خلال العام</t>
  </si>
  <si>
    <t>الاستبعادات
خلال العام</t>
  </si>
  <si>
    <t>إهلاكات
العام</t>
  </si>
  <si>
    <t>مجمع الإهلاك المستبعد</t>
  </si>
  <si>
    <t>السيــــــــــــــــارات</t>
  </si>
  <si>
    <t>أثاث ومفــــروشات</t>
  </si>
  <si>
    <t>اجهزة والات وعدد</t>
  </si>
  <si>
    <t>الإجمالي</t>
  </si>
  <si>
    <t>أجور ونقل عمال تحميل وتنزيل</t>
  </si>
  <si>
    <t>إيضاح : (3) النقد بالصندوق ولدي البنوك : -</t>
  </si>
  <si>
    <t>التبرعات النقدية العامة</t>
  </si>
  <si>
    <t>التبرعات النقدية المقيدة</t>
  </si>
  <si>
    <t>التبرعات النقدية أوقاف</t>
  </si>
  <si>
    <t xml:space="preserve">مســــــــاعدات عيـــــــــنية مواد غذائية </t>
  </si>
  <si>
    <t xml:space="preserve"> 5 - 16</t>
  </si>
  <si>
    <t>(أ) المخزون من البضاعة المتبرع بها للجمعية والتى لم تُصرف حتى تاريخ القوائِم المالية يتم إثباتها بسعر تقييمها عند إستلامها.</t>
  </si>
  <si>
    <t>اجهزة والآت وعدد</t>
  </si>
  <si>
    <t>النقدية وشبه النقدية:</t>
  </si>
  <si>
    <t>التبرعات العينية :-</t>
  </si>
  <si>
    <t>المخـــــزون الســـــلعى :-</t>
  </si>
  <si>
    <t>الأصول الثابتة :-</t>
  </si>
  <si>
    <t>مكافأة نهاية الخدمة :-</t>
  </si>
  <si>
    <t>الذمم المدينة:</t>
  </si>
  <si>
    <t xml:space="preserve"> تثبت الذمم المدينة بصافي قيمتها القابلة للتحقق بعد أخذ مخصص كافي للديون المشكوك في تحصيلها , وتخصم الديون المعدومة عند تكبدها .</t>
  </si>
  <si>
    <t>يتم الاعتراف بالموجودات الثابتة عندما يترتب على استخدامها تدفق منافع اقتصادية مستقبلية للجمعية ويمكن تقدير تكلفتها بدرجة عالية من الدقة ، ويتم إثباتها بالتكلفة التاريخية مطروحاً منها مجمع الاستهلاك ، وتهلك القيمة الدفترية لتلك الأصول بطريقة القسط الثابت على عمرها الإنتاجي المقدر وفقاً للمعدلات التالية :-</t>
  </si>
  <si>
    <t>يجنب مخصص لمكافأة نهاية الخدمة المستحقة للموظفين عن فترات خدمتهم المتجمعة بتاريخ قائمة المركز المالي وفقا لإحكام نظام العمل و العمال في المملكة العربية السعودية.</t>
  </si>
  <si>
    <t>الحسابات الدائنة والذمم الدائنة الأخرى:</t>
  </si>
  <si>
    <t>قائمة التدفقات النقدية:</t>
  </si>
  <si>
    <t>يتم إعداد قائمة التدفقات النقدية وفقا للطريقة غير المباشرة ولأغراض إعداد قائمة التدفقات النقدية تتمثل النقدية ومافى حكمها في أرصدة النقدية بالصندوق والحسابات الجارية.</t>
  </si>
  <si>
    <t>إجمالي الأصول غير المتداولة</t>
  </si>
  <si>
    <t>التبــــــــــرعات العينيـة</t>
  </si>
  <si>
    <t>إيرادات الأشتراكــــــات</t>
  </si>
  <si>
    <t>تبــــــــــــــرعات الزكاة</t>
  </si>
  <si>
    <t xml:space="preserve">صافي الأصول المحررة من القيود </t>
  </si>
  <si>
    <t>إعــــــــــــادة التصنيـــف لتحقــــق قيــــــــــــــــــد الإستخـــــــــــــــدام</t>
  </si>
  <si>
    <t>إجمالى الإيرادات والمكــــــاسب    وإعــــــــــــادة التصنيـــــــــــف</t>
  </si>
  <si>
    <t>إعانات وزارة الشؤون الإجتماعيـة</t>
  </si>
  <si>
    <t>إجمالى المصـــروفات والخســــائر</t>
  </si>
  <si>
    <t>التغير في صافي الاصول من الانشطــــة المستمـــــــــــــرة</t>
  </si>
  <si>
    <t>البنــــــــود الأستثنــــــــائيــة</t>
  </si>
  <si>
    <t>إيـــــــــــــــــــرادات أخـــــــرى</t>
  </si>
  <si>
    <t>التغير في صافي الاصـول من البنــــــــود الإستـــــــــثنــائيــة</t>
  </si>
  <si>
    <t xml:space="preserve">التغيــــــــر في صافي الاصول </t>
  </si>
  <si>
    <t>المســـــــــــاعدات العينية</t>
  </si>
  <si>
    <t>مســـــــــاعدات الزكـــــاة</t>
  </si>
  <si>
    <t>إهـــــــــــــــلاك الأصـول الثابتة</t>
  </si>
  <si>
    <t>النقد بالصندوق ولدي البنــوك</t>
  </si>
  <si>
    <t>الأصـــــــــــــــــــــــــــــــول</t>
  </si>
  <si>
    <t>الأصـــــــــــول المتـــداولــة</t>
  </si>
  <si>
    <t>الأصــــــــــول غير المتداولة</t>
  </si>
  <si>
    <t>صـــــــــــــافي أصــــول ثابتـــة</t>
  </si>
  <si>
    <t xml:space="preserve">إجمـــــــــالى الأصـــــــــــول </t>
  </si>
  <si>
    <t>الإلتزامات وصافي الأصـــول</t>
  </si>
  <si>
    <t>صــافــي الأصــول المـقيـدة</t>
  </si>
  <si>
    <t>إجمـــــــــالى الإلتــــزامـــــات</t>
  </si>
  <si>
    <t>صـــــــــافي الأصــــــــــــــول</t>
  </si>
  <si>
    <t>إجمــالي صـــــافي الأصـــــول</t>
  </si>
  <si>
    <t>إجمــــــــــــالى الإلتزامــــــــات       وصــــــــــافى الأصــــــــــــول</t>
  </si>
  <si>
    <t xml:space="preserve">التغـــير في صافي الاصول </t>
  </si>
  <si>
    <t>إهـــــــلاك الأصـول الثابـتة</t>
  </si>
  <si>
    <t>التغيــــــــــر في صافي الاصـــول بعد التســويات</t>
  </si>
  <si>
    <t>شـــــــــــــراء أصـــــول ثابــــتة</t>
  </si>
  <si>
    <t>رصيدة النقدية في بداية الفــترة</t>
  </si>
  <si>
    <t>(2) أسس العرض وأهم السياسات المحاسبية المتبعة :</t>
  </si>
  <si>
    <t xml:space="preserve">(2/1) إستخدام التقديرات : </t>
  </si>
  <si>
    <t xml:space="preserve">إن إعداد القوائم المالية وفقاً للمعايير المحاسبية للمنشأت الغير هادفة للربح والمتعارف عليها يتطلب إستخدام التقديرات والإفتراضات التى قد تؤثر على مبالغ الأصول والخصوم وإيضاحات الأصول والخصوم المُحتمله فى تاريخ القوائم المالية , إضافة إلى الإيرادات والمصروفات المُسجلة خلال تلك السنه وبالرغم من أن هذه التقديرات مبنية على أفضل المعلومات المتوفرة لدى الإدارة حول الأحداث والأنشطة إلا أن النتائج الفعلية قد تختلف عن هذه التقديرات . </t>
  </si>
  <si>
    <t>* غير ما تقدم من أهداف ذات صلة موضحة توضيحاً تفصيلياً بالنظام الأساسى للجمعية .</t>
  </si>
  <si>
    <t>(1/4) أهداف الجمعية :-</t>
  </si>
  <si>
    <t>أُعدت القوائم المالية المرفقة معبراً عنها بالريال السعودى و طبقاً للمعايير المحاسبية المتعارف عليها للمنشأت الغير هادفة للربح فى المملكة العربية السعودية والصادرة عن الهيئة السعودية للمحاسبين القانونيين , وفيما يلى ملخص لأهم السياسات المحاسبية المتبعة من خلال الجمعية :-</t>
  </si>
  <si>
    <t>(أ)  الإيــــــرادات :</t>
  </si>
  <si>
    <t xml:space="preserve">                   (1/3/أ)  ان يكون التبرع قابلاً للقياس بدرجة معقولة من الموضوعية .</t>
  </si>
  <si>
    <t>(ب)  المصـــــروفات :</t>
  </si>
  <si>
    <t xml:space="preserve">               (1) يتم إثبات المصروفات العمومية والإدارية فور إستحقاقها طبقاً لمبدأ الإستحقاق .</t>
  </si>
  <si>
    <t xml:space="preserve">               (2) يتم إثبات مصروفات الأنشطة فور إستحقاقها طبقاً لمبدأ الإستحقاق .</t>
  </si>
  <si>
    <t xml:space="preserve">               (3) يتم إثبات مصروفات المســـاعدات المتنوعة والزكاة  طبقاً للأساس النقدى .</t>
  </si>
  <si>
    <r>
      <rPr>
        <b/>
        <u/>
        <sz val="14"/>
        <color indexed="8"/>
        <rFont val="Arial"/>
        <family val="2"/>
      </rPr>
      <t>(2/2) العرف المحاسبى :</t>
    </r>
    <r>
      <rPr>
        <sz val="14"/>
        <color indexed="8"/>
        <rFont val="Arial"/>
        <family val="2"/>
      </rPr>
      <t xml:space="preserve"> 
تقوم الجمعية بتسجيل أصولها وخصومها طبقاً لمبدأ التكلفة الفعلية عند حدوثها , ويتم تسجيل الإيرادات والمصروفات طبقاً لما يلى :-</t>
    </r>
  </si>
  <si>
    <t xml:space="preserve">لأغراض إعداد قائمة التدفقات النقدية تتمثل النقدية وشبه النقدية من أرصدة النقدية في الخزينة و الحسابات الجارية وودائع البنوك . </t>
  </si>
  <si>
    <t>وفيما عدا ذلك يتم إثبات التبرعات والصدقات والزكوات والمنح والهبات وكذلك كافة الإيرادات الأخرى المتنوعة طبقاً للأساس النقدى .</t>
  </si>
  <si>
    <t xml:space="preserve">(1) يتم إثبات التبرعات والصدقات والزكوات والمنح والهبات وكذلك كافة الإيرادات الأخرى المتنوعة طبقاً لأساس الإستحقاق وذلك عند توافر الشروط التالية :- </t>
  </si>
  <si>
    <t xml:space="preserve">                   (1/1/أ)  ان تتمتع الجمعية بسلطة إدارة التبرع أو التصرف فيه بأى شكل من أشكال التصرف                                         بما يسمح لها تحديد كيفية الإستخدام فى المستقبل .</t>
  </si>
  <si>
    <t xml:space="preserve">                   (1/2/أ)  ان تتوقع الجمعية الحصول على التبرع بدرجة معقولة من الثقة .</t>
  </si>
  <si>
    <t>مـــــرتبات واجور وما في حكمها</t>
  </si>
  <si>
    <t>التـــــــــــــأمينات الإجتماعــــــــية</t>
  </si>
  <si>
    <t>ادوات كتـابية ومطـــــــــبـــوعات</t>
  </si>
  <si>
    <t>مصــــاريف بريد وبرق وهاتف</t>
  </si>
  <si>
    <t>صيــــــانة وإصــــلاح وترمـيـــم</t>
  </si>
  <si>
    <t>محروقات وصـــــيانة سيـــارات</t>
  </si>
  <si>
    <t>مصـاريف ضيافة ونظـــــــــــافة</t>
  </si>
  <si>
    <t>مصـــاريف دعـــــاية واعـلانات</t>
  </si>
  <si>
    <t>مصاريف رسوم وإشتـــــراكـات</t>
  </si>
  <si>
    <t>الاجمـــــــــــــالى</t>
  </si>
  <si>
    <t>(2) يتم إثبات ما يتم تلقيه من تبرعات فى صورة خدمات أو تجهيزات أو منافع أو مرافق ضمن الإيرادات وذلك عند إمكانية قياسها بحيث تعكس القيمة المقدرة لتلك التبرعات القيمة العادلة لتلك الخدمات أو المنافع أو التجهيزات .</t>
  </si>
  <si>
    <t>يتم قيد الذمم الدائنة الأخرى بالتكلفة الفعلية لها .</t>
  </si>
  <si>
    <t>غيـــر مقيــــدة</t>
  </si>
  <si>
    <t>مــقيــــــــــــدة</t>
  </si>
  <si>
    <t>أوقــــــــــــــاف</t>
  </si>
  <si>
    <t xml:space="preserve"> يتم قيد التبرعات العينية بالقيمة القابلة للتحقق فى الفترة المحاسبية التى تم الإستلام فيها وعند تعذر الوصول إلى القيمة القابلة للتحقق لتلك السلع فإنه يجب تأجيل الإعتراف بتلك التبرعات إلى حين بيعها .</t>
  </si>
  <si>
    <t>تبرعـــــــــات كفــــــــالات أيتــــام</t>
  </si>
  <si>
    <t>مســــــــاعدات كفــــالات أيتـــــــام</t>
  </si>
  <si>
    <t>مســــــــــــــــــــــــــــاعدات زواج</t>
  </si>
  <si>
    <t>مصاريف مكافات نهاية الخدمة</t>
  </si>
  <si>
    <t>نقد بالصندوق</t>
  </si>
  <si>
    <t>تبــــــــــرعــــــات مشروع إفطار صائم</t>
  </si>
  <si>
    <r>
      <rPr>
        <b/>
        <u/>
        <sz val="14"/>
        <color indexed="8"/>
        <rFont val="Arial"/>
        <family val="2"/>
      </rPr>
      <t>(1/2)  مقر الجمعية :</t>
    </r>
    <r>
      <rPr>
        <sz val="14"/>
        <color indexed="8"/>
        <rFont val="Arial"/>
        <family val="2"/>
      </rPr>
      <t xml:space="preserve"> ثمالة - الطائف - مكة المكرمة</t>
    </r>
  </si>
  <si>
    <t>بنك الانماء</t>
  </si>
  <si>
    <t>تبـــــــــــــرعات كفالات</t>
  </si>
  <si>
    <t>تبـــــــــــــرعات ارامل ومطلقات</t>
  </si>
  <si>
    <t>تبــــــــــــــرعات كسوة الشتاء</t>
  </si>
  <si>
    <t>تبــــــــــــــــــــرعات مشروع سقيا الماء</t>
  </si>
  <si>
    <t>تبــــــــــــــــــرعات مشروع صيانة المقابر</t>
  </si>
  <si>
    <t>مســاعدات مطلقات وارامل</t>
  </si>
  <si>
    <t>حاسب آلى</t>
  </si>
  <si>
    <t>برامج</t>
  </si>
  <si>
    <t>تجهيزات</t>
  </si>
  <si>
    <t>خزانات</t>
  </si>
  <si>
    <t>خزن</t>
  </si>
  <si>
    <t>لعب اطفال</t>
  </si>
  <si>
    <t>تحسينات على املاك الغير</t>
  </si>
  <si>
    <t>تبرعات مشروع بناء وصيانة مصلى العيد</t>
  </si>
  <si>
    <t>تبرعات كفارات الصيام</t>
  </si>
  <si>
    <t>تبرعات كفارات اليمين</t>
  </si>
  <si>
    <t>تبـرعات مشروع ترميم المساجد</t>
  </si>
  <si>
    <t>تـــــبرعات دعم حفل المتفوقين</t>
  </si>
  <si>
    <t>مصرف الراجحى - العام</t>
  </si>
  <si>
    <t>مصرف الراجحى - الزكاة</t>
  </si>
  <si>
    <t>مصرف الراجحى - الكفالات</t>
  </si>
  <si>
    <t>مصرف الراجحى - الصدقات</t>
  </si>
  <si>
    <t>مصرف الراجحى - المشاريع</t>
  </si>
  <si>
    <t xml:space="preserve">مصرف الراجحى - التبرعات </t>
  </si>
  <si>
    <t>البنك الاهلى التجارى - التبرعات</t>
  </si>
  <si>
    <t>البنك الاهلى التجارى - الزكاة</t>
  </si>
  <si>
    <t>البنك الاهلى التجارى - الصدقات</t>
  </si>
  <si>
    <t>البنك الاهلى التجارى - الكفالات</t>
  </si>
  <si>
    <t>البنك الاهلى التجارى - المشاريع</t>
  </si>
  <si>
    <t>* تقديم المساعدات المالية والعينية للأسر المستحقة .</t>
  </si>
  <si>
    <t>* تقديم المشاريع الخيرية كمشروع افطار صائم ومشروع كسوة الشتاء والعيد</t>
  </si>
  <si>
    <t>* المساعدة فى رفع المستوى الصحى والثقافى والتعليمى والإجتماعى للمستفيدين من خدماتها .</t>
  </si>
  <si>
    <t>* تقديم الإعانات اللازمة للأيتام والمطلقات والمساعدة فى ترميم المساكن .</t>
  </si>
  <si>
    <t>إيضاح : (6) التـــــبرعات النقــدية المقيـدة : -</t>
  </si>
  <si>
    <t>إيضاح : (7) التبـــــــرعـــــــات العــــــينيــــــــــة : -</t>
  </si>
  <si>
    <t>إيضاح : (8) أعانات وزارة الشؤون الأجتماعية : -</t>
  </si>
  <si>
    <t>إيضاح : (10) المســاعدات العينية : -</t>
  </si>
  <si>
    <t>إيضاح : (12) المصروفات العمومية والإدارية : -</t>
  </si>
  <si>
    <t>جمعية البر الخيرية بقرى بلاد ثمالة</t>
  </si>
  <si>
    <r>
      <rPr>
        <b/>
        <u/>
        <sz val="14"/>
        <color indexed="8"/>
        <rFont val="Arial"/>
        <family val="2"/>
      </rPr>
      <t>(1/3) رقم التسجيل  :</t>
    </r>
    <r>
      <rPr>
        <sz val="14"/>
        <color indexed="8"/>
        <rFont val="Arial"/>
        <family val="2"/>
      </rPr>
      <t xml:space="preserve"> مسجلة بوزارة الشؤون الأجتماعية برقم (533 ) بتاريخ  1430/11/19 هـ .</t>
    </r>
  </si>
  <si>
    <t>الطائف - منطقة مكة المكرمة  - المملكة العربية السعودية</t>
  </si>
  <si>
    <t>مشـــــروعات   تحـــــت التنفــــيذ</t>
  </si>
  <si>
    <t>إيضاح : (5) صافي الأصول الثابتة : -</t>
  </si>
  <si>
    <t>تسوية سنوات سابقة</t>
  </si>
  <si>
    <t>العهدة المستديمة</t>
  </si>
  <si>
    <t>الدائنون - المؤسسة العامة للتأمينات الإجتماعية</t>
  </si>
  <si>
    <t>تبـــــــــرعات الصدقة الجارية</t>
  </si>
  <si>
    <t>تبرعات كسوة العيد</t>
  </si>
  <si>
    <t>تبرعات زكاة فطر</t>
  </si>
  <si>
    <t>كسوة عيد</t>
  </si>
  <si>
    <t>كسوة شتاء</t>
  </si>
  <si>
    <t>إن الإيضاحات المرفقة من رقم ( 1 ) الى رقم (14) جزأ لايتجزأ من القوائم المالية</t>
  </si>
  <si>
    <t>المخـــــــزون</t>
  </si>
  <si>
    <t>اراضي</t>
  </si>
  <si>
    <t>رسوم بنكية</t>
  </si>
  <si>
    <t>مساعدات كفارات</t>
  </si>
  <si>
    <t>تبرعات الصدقات</t>
  </si>
  <si>
    <t>تبرعات عينية كسوة الشتاء</t>
  </si>
  <si>
    <t>اراضي وقف</t>
  </si>
  <si>
    <t>تبرعات عينية اراضي وقف</t>
  </si>
  <si>
    <t>لوحات</t>
  </si>
  <si>
    <t>مساعدات دعم الاسر ذوي الدخل المحدود</t>
  </si>
  <si>
    <t>مساعدات دعم الاسر ذوي الاحتياجات الخاصة</t>
  </si>
  <si>
    <t>مصروفات مستحقة</t>
  </si>
  <si>
    <t>مصاريف كهرباء ومياه</t>
  </si>
  <si>
    <t>ايرادات ايجارات</t>
  </si>
  <si>
    <t xml:space="preserve">مســـــــــــاعدات غير المتزوجات </t>
  </si>
  <si>
    <t>مصاريف مهرجانات واحتفالات وهدايا</t>
  </si>
  <si>
    <t>تبرعات عينية زكاة فطر</t>
  </si>
  <si>
    <t>مســــــــاعدات عيــــــنيةزكاة فطر</t>
  </si>
  <si>
    <t>هدايا وعينات</t>
  </si>
  <si>
    <t>مســــــــــــــــــــاعدات الحقيبة المدريسية</t>
  </si>
  <si>
    <t>مســـــــاعدات عيـــــنية اثاث</t>
  </si>
  <si>
    <t xml:space="preserve">صافي الاصول الغيرملموسة </t>
  </si>
  <si>
    <t>صافي الاصول الاوقاف</t>
  </si>
  <si>
    <t xml:space="preserve">اهلاك الاصول الغير ملموسة </t>
  </si>
  <si>
    <t xml:space="preserve">المسددة من مخصص نهاية الخدمة </t>
  </si>
  <si>
    <t xml:space="preserve">شراء اصول غيرملموسة </t>
  </si>
  <si>
    <t xml:space="preserve">تسويات سنوات سابقة </t>
  </si>
  <si>
    <t xml:space="preserve">مباني </t>
  </si>
  <si>
    <t xml:space="preserve">مباني متبرع بها </t>
  </si>
  <si>
    <t xml:space="preserve">صيانة واصلاح </t>
  </si>
  <si>
    <t>تبرعات عينية تمور</t>
  </si>
  <si>
    <t xml:space="preserve">تبرعات عينية  ارز </t>
  </si>
  <si>
    <t xml:space="preserve">تبرعات عينية  لحم </t>
  </si>
  <si>
    <t>ارز</t>
  </si>
  <si>
    <t xml:space="preserve">سقيا ماء </t>
  </si>
  <si>
    <t xml:space="preserve">تبرعات عينية وقف </t>
  </si>
  <si>
    <t>2020</t>
  </si>
  <si>
    <t>تكلفة الأصول
في
2020/01/01هـ</t>
  </si>
  <si>
    <t>مجمع الإهلاكات
في
2020/01/01هـ</t>
  </si>
  <si>
    <t>الاجمالي</t>
  </si>
  <si>
    <t xml:space="preserve">صافي الاصول الغير ملموسة </t>
  </si>
  <si>
    <t>اهلاك الاصول الاوقاف</t>
  </si>
  <si>
    <t>تسوية مخصص نهاية الخدمة</t>
  </si>
  <si>
    <t xml:space="preserve">تسويات </t>
  </si>
  <si>
    <t xml:space="preserve">اهلاك الاصول الاوقاف </t>
  </si>
  <si>
    <t>إيضاح : (4) مخصص نهاية الخدمة  : -</t>
  </si>
  <si>
    <t xml:space="preserve">اول المدة </t>
  </si>
  <si>
    <t xml:space="preserve">المكون </t>
  </si>
  <si>
    <t xml:space="preserve">تبرعات مشروع سلة اغذائية </t>
  </si>
  <si>
    <t>تبـــــــــــرعات كفالة اسر</t>
  </si>
  <si>
    <t>تبرعات اعانة زواج</t>
  </si>
  <si>
    <t xml:space="preserve">تبرعات عينية واصول ثابتة  </t>
  </si>
  <si>
    <t>تبرعات عينية سلات  غذائــــــــــية</t>
  </si>
  <si>
    <t xml:space="preserve">تبرعات خدمات تطوعية </t>
  </si>
  <si>
    <t>غرامات ومخالفات</t>
  </si>
  <si>
    <t xml:space="preserve">مساعدات صيانة المساجد والمقابر </t>
  </si>
  <si>
    <t xml:space="preserve">مساعدات دعم الاسر المحتاجة </t>
  </si>
  <si>
    <t xml:space="preserve">كفالة اسر </t>
  </si>
  <si>
    <t>سقيا ماء</t>
  </si>
  <si>
    <t xml:space="preserve">مصاريف جمع الاموال </t>
  </si>
  <si>
    <t xml:space="preserve">مصاريف الحوكمة </t>
  </si>
  <si>
    <t>مصاريف الاوقاف</t>
  </si>
  <si>
    <t>إيضاح : (9) مصاريف البرامج والانشطة   : -</t>
  </si>
  <si>
    <t xml:space="preserve">مشروع المهجورات </t>
  </si>
  <si>
    <t xml:space="preserve">مصاريف البرامج والانشطة </t>
  </si>
  <si>
    <t xml:space="preserve">مساعدات طارئة </t>
  </si>
  <si>
    <t xml:space="preserve">مصروفات خدمات تطوعية </t>
  </si>
  <si>
    <t>إيضاح : (11) محملة علي النشاط : -</t>
  </si>
  <si>
    <t xml:space="preserve">مصاريف محملة علي النشاط </t>
  </si>
  <si>
    <t>الرواتب والأجور النقدية  " مصاريف تشغيل محمله على النشاط "</t>
  </si>
  <si>
    <t>المستهلكات  " مصاريف تشغيل محمله على النشاط "</t>
  </si>
  <si>
    <t>الصيانة والإصلاح  " مصاريف تشغيل محمله على النشاط "</t>
  </si>
  <si>
    <t>المنافع والخدمات والتأمين  " مصاريف تشغيل محمله على النشاط "</t>
  </si>
  <si>
    <t>إيضاح : (11)مصاريف جمع الاموال: -</t>
  </si>
  <si>
    <t>الرواتب والأجور النقدية " مصاريف جمع الاموال "</t>
  </si>
  <si>
    <t>المنافع والخدمات والتأمين  " مصاريف جمع الاموال "</t>
  </si>
  <si>
    <t>إيضاح : (11)مصاريف الحوكمة  -</t>
  </si>
  <si>
    <t xml:space="preserve">الرواتب والأجور النقدية(الحوكمة) </t>
  </si>
  <si>
    <t xml:space="preserve">المنافع والخدمات والتأمين الحوكمة </t>
  </si>
  <si>
    <t>إيضاح : (11)مصاريف الاوقاف  -</t>
  </si>
  <si>
    <t>الصيانة والإصلاح  " اداريه وعمومية اوقاف "</t>
  </si>
  <si>
    <t>المنافع والخدمات والتأمين  " اداريه وعمومية اوقاف "</t>
  </si>
  <si>
    <t>مصروفات المنح الحكومي</t>
  </si>
  <si>
    <t xml:space="preserve">التحويل بين الاصول </t>
  </si>
  <si>
    <t xml:space="preserve">صــافــي أصــول الأوقــاف </t>
  </si>
  <si>
    <t>2021</t>
  </si>
  <si>
    <t>زكاة الفطر</t>
  </si>
  <si>
    <t>دعم مؤسسة سليمان الراجحي الخيرية ( السلة الغذائية )</t>
  </si>
  <si>
    <t>تبرعات حقيبة مدرسية</t>
  </si>
  <si>
    <t>تبرعات وهبات نقدية -منصة احسان (سقيا الماء)</t>
  </si>
  <si>
    <t xml:space="preserve">تبرعات عينية  حقيبة مدرسية </t>
  </si>
  <si>
    <t>الأعانة التشغيلي</t>
  </si>
  <si>
    <t>اعانة برامج و انشطة - دعم اجتماعي</t>
  </si>
  <si>
    <t xml:space="preserve">صافي الاصول غير المقيدة </t>
  </si>
  <si>
    <t>صافي  الأصول المقيدة - 1</t>
  </si>
  <si>
    <t xml:space="preserve">صافي أصول الأوقاف </t>
  </si>
  <si>
    <t xml:space="preserve">مساعدات السلة الغذائية </t>
  </si>
  <si>
    <t>مصروفات دعم مؤسسة سليمان الراجحي الخيرية للسلة الغذائية</t>
  </si>
  <si>
    <t>مصروفات مقيدة منصة احسان-سقيا الماء</t>
  </si>
  <si>
    <t xml:space="preserve">حقيبة مدرسية </t>
  </si>
  <si>
    <t xml:space="preserve">مصاريف الاستهلاك للأصول الثابتة الوقفية </t>
  </si>
  <si>
    <t>الصيانة والإصلاح  " مصاريف جمع الاموال "</t>
  </si>
  <si>
    <t>الرواتب والأجور الاساسية (ادارية وعمومية)</t>
  </si>
  <si>
    <t xml:space="preserve">تأمينات اجتماعية </t>
  </si>
  <si>
    <t xml:space="preserve">مكافات وحوافز موسمية </t>
  </si>
  <si>
    <t xml:space="preserve">مكافات وحوافز سنوية </t>
  </si>
  <si>
    <t xml:space="preserve">مصاريف حكومية - تجديد إقامات </t>
  </si>
  <si>
    <t xml:space="preserve">تعويضات نهاية الخدمة </t>
  </si>
  <si>
    <t>الهاتف والفاكس والإنترنت</t>
  </si>
  <si>
    <t xml:space="preserve">تكاليف البريد والبرقيات </t>
  </si>
  <si>
    <t xml:space="preserve">مصاريف الضيافة </t>
  </si>
  <si>
    <t xml:space="preserve">مصاريف اشتراكات وتصديقات </t>
  </si>
  <si>
    <t>تجديد اقامات</t>
  </si>
  <si>
    <t>مكافأت وحوافز موسمية</t>
  </si>
  <si>
    <t>مكافات وحوافز سنوية</t>
  </si>
  <si>
    <t xml:space="preserve">القوائم المالية كما في 31 ديسمبر 2021 </t>
  </si>
  <si>
    <t xml:space="preserve">قائمة المركز المالي كما فى 31 /12/ 2021م </t>
  </si>
  <si>
    <t xml:space="preserve">قــائمة الأنشطة للسنة المنتهية فى 31 /12/ 2021م </t>
  </si>
  <si>
    <t xml:space="preserve">قائمة التدفقات النقدية للسنة المنتهية في 31 /12/ 2021م </t>
  </si>
  <si>
    <t xml:space="preserve">الإيضاحات المتممة للقوائم المالية  كما في 31 /12/ 2021م </t>
  </si>
  <si>
    <t xml:space="preserve">وزارة الموارد البشرية والتنمية الاجتماعية </t>
  </si>
  <si>
    <t xml:space="preserve">جمعية البر بقرى ثمالة </t>
  </si>
  <si>
    <t>بيان بصافي الأصول المقيدة لعام 2021م</t>
  </si>
  <si>
    <t>الأصول المقيدة</t>
  </si>
  <si>
    <t>رصيد أول المدة</t>
  </si>
  <si>
    <t>تسويات سنوات سابقة</t>
  </si>
  <si>
    <t>إضافة 2021م</t>
  </si>
  <si>
    <t>جمع الاموال5%</t>
  </si>
  <si>
    <t>الصافي</t>
  </si>
  <si>
    <t>المصروفات</t>
  </si>
  <si>
    <t>محملة على النشاط15%</t>
  </si>
  <si>
    <t>صافي الأصول المقيدةنهاية 2021م</t>
  </si>
  <si>
    <t>الزكاة</t>
  </si>
  <si>
    <t>صيانة المساجد والمقابر</t>
  </si>
  <si>
    <t xml:space="preserve"> كفارات</t>
  </si>
  <si>
    <t>كفالة أسر</t>
  </si>
  <si>
    <t>الحقيبة المدرسية</t>
  </si>
  <si>
    <t>كسوة العيد</t>
  </si>
  <si>
    <t>كسوة الشتاء</t>
  </si>
  <si>
    <t>السلة الغذائية</t>
  </si>
  <si>
    <t>إفطار الصائم</t>
  </si>
  <si>
    <t>سقيا الماء</t>
  </si>
  <si>
    <t>كفالة ايتام</t>
  </si>
  <si>
    <t>مساعدة زواج</t>
  </si>
  <si>
    <t>دعم مؤسسة سليمان الراجحي الخيرية للسلة الغذائية</t>
  </si>
  <si>
    <t>سقيا الماء منصة احسان</t>
  </si>
  <si>
    <t>الدعم الحكومي -دعم التشغيل</t>
  </si>
  <si>
    <t>اعانة برامج ومساعدات الاسر (الدعم الاجتماعي)</t>
  </si>
  <si>
    <t>إيضاح</t>
  </si>
  <si>
    <t>خصم 15%محمل على النشاط</t>
  </si>
  <si>
    <t>خصم 5%جمع الأموال</t>
  </si>
  <si>
    <t>صافي أصول الأوقاف لعام 2021م</t>
  </si>
  <si>
    <t>صافي أصول الأوقاف</t>
  </si>
  <si>
    <t>رصيد اول المدة</t>
  </si>
  <si>
    <t>الإضافات</t>
  </si>
  <si>
    <t xml:space="preserve">تبرعات+إيرادات الوقف </t>
  </si>
  <si>
    <t>(1/5) السنة المالية : تبدأ السنة المالية فى الأول من شهر يناير من العام المالى 2021هـ وتنتهى بنهاية شهر ديسمبر   من العام المالى 2021م .</t>
  </si>
  <si>
    <t>صافي قيمة الأصول
في
2020</t>
  </si>
  <si>
    <t>مجمع الإهلاكات
في
2021/12/31هـ</t>
  </si>
  <si>
    <t>صافي قيمة الأصول
في
2021/12/31هـ</t>
  </si>
  <si>
    <t>تكلفة الأصول
في
2021/12/30هـ</t>
  </si>
  <si>
    <t>مســـــجلة بوزارة الموارد البشرية والتنمية الاجتماعية برقم (533)</t>
  </si>
  <si>
    <t>إيضاح (13) صافي الأصول المقيدة :</t>
  </si>
  <si>
    <t>2021م</t>
  </si>
  <si>
    <t>2020م</t>
  </si>
  <si>
    <t>إيضاح (13) صافي أصول الاوقاف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</si>
</sst>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 _ر_._س_._‏_-;\-* #,##0.00\ _ر_._س_._‏_-;_-* &quot;-&quot;??\ _ر_._س_._‏_-;_-@_-"/>
    <numFmt numFmtId="164" formatCode="_-* #,##0_-;_-* #,##0\-;_-* &quot;-&quot;_-;_-@_-"/>
    <numFmt numFmtId="165" formatCode="_-* #,##0.00_-;_-* #,##0.00\-;_-* &quot;-&quot;??_-;_-@_-"/>
    <numFmt numFmtId="166" formatCode="0_);\(0\)"/>
    <numFmt numFmtId="167" formatCode="#,##0.00_ ;\-#,##0.00\ "/>
    <numFmt numFmtId="168" formatCode="#,##0_);\(#,###\)"/>
    <numFmt numFmtId="169" formatCode="#,##0.000_);\(#,###.000\)"/>
    <numFmt numFmtId="170" formatCode="_-* #,##0_-;_-* #,##0\-;_-* &quot;-&quot;??_-;_-@_-"/>
    <numFmt numFmtId="171" formatCode="#,##0.00_);\(#,###.00\)"/>
    <numFmt numFmtId="172" formatCode="#,##0.0000000000_);\(#,###.0000000000\)"/>
    <numFmt numFmtId="173" formatCode="###0_);\(###0\)"/>
    <numFmt numFmtId="174" formatCode="0.0%"/>
  </numFmts>
  <fonts count="38" x14ac:knownFonts="1">
    <font>
      <sz val="11"/>
      <color theme="1"/>
      <name val="Calibri"/>
      <family val="2"/>
      <scheme val="minor"/>
    </font>
    <font>
      <sz val="11"/>
      <color theme="1"/>
      <name val="Calibri"/>
      <family val="2"/>
      <charset val="178"/>
      <scheme val="minor"/>
    </font>
    <font>
      <sz val="10"/>
      <name val="Arial"/>
      <family val="2"/>
    </font>
    <font>
      <sz val="10"/>
      <name val="Times New Roman (Arabic)"/>
      <charset val="178"/>
    </font>
    <font>
      <sz val="10"/>
      <name val="Arial"/>
      <family val="2"/>
    </font>
    <font>
      <b/>
      <u/>
      <sz val="14"/>
      <name val="Arial"/>
      <family val="2"/>
    </font>
    <font>
      <sz val="14"/>
      <color indexed="8"/>
      <name val="Arial"/>
      <family val="2"/>
    </font>
    <font>
      <u/>
      <sz val="14"/>
      <color indexed="8"/>
      <name val="Arial"/>
      <family val="2"/>
    </font>
    <font>
      <b/>
      <u/>
      <sz val="14"/>
      <color indexed="8"/>
      <name val="Arial"/>
      <family val="2"/>
    </font>
    <font>
      <sz val="14"/>
      <name val="Arial"/>
      <family val="2"/>
    </font>
    <font>
      <b/>
      <sz val="14"/>
      <name val="Arial"/>
      <family val="2"/>
    </font>
    <font>
      <b/>
      <sz val="14"/>
      <color indexed="8"/>
      <name val="Arial"/>
      <family val="2"/>
    </font>
    <font>
      <b/>
      <u/>
      <sz val="16"/>
      <color indexed="8"/>
      <name val="Arial"/>
      <family val="2"/>
    </font>
    <font>
      <sz val="14"/>
      <color theme="1"/>
      <name val="Arial"/>
      <family val="2"/>
    </font>
    <font>
      <u/>
      <sz val="14"/>
      <name val="Arial"/>
      <family val="2"/>
    </font>
    <font>
      <sz val="13"/>
      <color indexed="8"/>
      <name val="Arial"/>
      <family val="2"/>
    </font>
    <font>
      <b/>
      <u/>
      <sz val="14"/>
      <color theme="1"/>
      <name val="Arial"/>
      <family val="2"/>
    </font>
    <font>
      <sz val="12"/>
      <color theme="1"/>
      <name val="Arial"/>
      <family val="2"/>
    </font>
    <font>
      <sz val="12"/>
      <name val="Arial"/>
      <family val="2"/>
    </font>
    <font>
      <sz val="12"/>
      <color indexed="8"/>
      <name val="Arial"/>
      <family val="2"/>
    </font>
    <font>
      <sz val="11"/>
      <color theme="1"/>
      <name val="Arial"/>
      <family val="2"/>
    </font>
    <font>
      <sz val="14"/>
      <name val="Calibri"/>
      <family val="2"/>
      <scheme val="minor"/>
    </font>
    <font>
      <b/>
      <u/>
      <sz val="14"/>
      <color indexed="8"/>
      <name val="Calibri"/>
      <family val="2"/>
      <scheme val="minor"/>
    </font>
    <font>
      <sz val="14"/>
      <color indexed="8"/>
      <name val="Calibri"/>
      <family val="2"/>
      <scheme val="minor"/>
    </font>
    <font>
      <b/>
      <sz val="14"/>
      <color indexed="8"/>
      <name val="Calibri"/>
      <family val="2"/>
      <scheme val="minor"/>
    </font>
    <font>
      <b/>
      <sz val="12"/>
      <color theme="1"/>
      <name val="Arial"/>
      <family val="2"/>
    </font>
    <font>
      <sz val="11"/>
      <color theme="1"/>
      <name val="Calibri"/>
      <family val="2"/>
      <scheme val="minor"/>
    </font>
    <font>
      <b/>
      <u/>
      <sz val="14"/>
      <name val="Calibri"/>
      <family val="2"/>
      <scheme val="minor"/>
    </font>
    <font>
      <b/>
      <u/>
      <sz val="12"/>
      <color theme="1"/>
      <name val="Arial"/>
      <family val="2"/>
    </font>
    <font>
      <b/>
      <u/>
      <sz val="16"/>
      <name val="Arial"/>
      <family val="2"/>
    </font>
    <font>
      <b/>
      <sz val="16"/>
      <name val="Arial"/>
      <family val="2"/>
    </font>
    <font>
      <sz val="16"/>
      <name val="Arial"/>
      <family val="2"/>
    </font>
    <font>
      <sz val="12"/>
      <color rgb="FFFFFF00"/>
      <name val="Arial"/>
      <family val="2"/>
    </font>
    <font>
      <sz val="14"/>
      <color rgb="FFFF0000"/>
      <name val="Arial"/>
      <family val="2"/>
    </font>
    <font>
      <sz val="12"/>
      <color rgb="FFFF0000"/>
      <name val="Arial"/>
      <family val="2"/>
    </font>
    <font>
      <b/>
      <u/>
      <sz val="11"/>
      <color theme="1"/>
      <name val="Calibri"/>
      <family val="2"/>
      <scheme val="minor"/>
    </font>
    <font>
      <b/>
      <u val="singleAccounting"/>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theme="2" tint="-9.9978637043366805E-2"/>
        <bgColor indexed="64"/>
      </patternFill>
    </fill>
  </fills>
  <borders count="34">
    <border>
      <left/>
      <right/>
      <top/>
      <bottom/>
      <diagonal/>
    </border>
    <border>
      <left/>
      <right/>
      <top style="medium">
        <color indexed="64"/>
      </top>
      <bottom style="medium">
        <color indexed="64"/>
      </bottom>
      <diagonal/>
    </border>
    <border>
      <left/>
      <right/>
      <top style="medium">
        <color indexed="64"/>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double">
        <color indexed="64"/>
      </right>
      <top style="medium">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style="double">
        <color indexed="64"/>
      </right>
      <top style="double">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6">
    <xf numFmtId="0" fontId="0" fillId="0" borderId="0"/>
    <xf numFmtId="0" fontId="2" fillId="0" borderId="0"/>
    <xf numFmtId="0" fontId="3" fillId="0" borderId="0"/>
    <xf numFmtId="165" fontId="2"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9" fontId="2"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9" fontId="26" fillId="0" borderId="0" applyFont="0" applyFill="0" applyBorder="0" applyAlignment="0" applyProtection="0"/>
    <xf numFmtId="0" fontId="2" fillId="0" borderId="0"/>
    <xf numFmtId="165" fontId="26" fillId="0" borderId="0" applyFont="0" applyFill="0" applyBorder="0" applyAlignment="0" applyProtection="0"/>
    <xf numFmtId="164" fontId="1" fillId="0" borderId="0" applyFont="0" applyFill="0" applyBorder="0" applyAlignment="0" applyProtection="0"/>
  </cellStyleXfs>
  <cellXfs count="295">
    <xf numFmtId="0" fontId="0" fillId="0" borderId="0" xfId="0"/>
    <xf numFmtId="0" fontId="7" fillId="0" borderId="0" xfId="0" applyFont="1" applyFill="1" applyAlignment="1">
      <alignment horizontal="center" vertical="center"/>
    </xf>
    <xf numFmtId="49" fontId="8" fillId="0" borderId="0" xfId="0" applyNumberFormat="1" applyFont="1" applyFill="1" applyAlignment="1">
      <alignment horizontal="center" vertical="center" readingOrder="2"/>
    </xf>
    <xf numFmtId="0" fontId="5" fillId="0" borderId="0" xfId="0" applyFont="1" applyFill="1" applyAlignment="1">
      <alignment horizontal="center" vertical="center" readingOrder="2"/>
    </xf>
    <xf numFmtId="37" fontId="9" fillId="0" borderId="0" xfId="0" applyNumberFormat="1" applyFont="1" applyFill="1" applyAlignment="1">
      <alignment horizontal="center" readingOrder="2"/>
    </xf>
    <xf numFmtId="37" fontId="6" fillId="0" borderId="0" xfId="0" applyNumberFormat="1" applyFont="1" applyFill="1" applyAlignment="1">
      <alignment vertical="center" wrapText="1" readingOrder="2"/>
    </xf>
    <xf numFmtId="0" fontId="10" fillId="0" borderId="0" xfId="0" applyFont="1" applyFill="1" applyAlignment="1">
      <alignment horizontal="right" readingOrder="2"/>
    </xf>
    <xf numFmtId="37" fontId="6" fillId="0" borderId="1" xfId="0" applyNumberFormat="1" applyFont="1" applyFill="1" applyBorder="1" applyAlignment="1">
      <alignment vertical="center" wrapText="1" readingOrder="2"/>
    </xf>
    <xf numFmtId="37" fontId="9" fillId="0" borderId="0" xfId="0" applyNumberFormat="1" applyFont="1" applyFill="1" applyAlignment="1">
      <alignment readingOrder="2"/>
    </xf>
    <xf numFmtId="3" fontId="9" fillId="0" borderId="0" xfId="0" applyNumberFormat="1" applyFont="1" applyFill="1" applyAlignment="1">
      <alignment readingOrder="2"/>
    </xf>
    <xf numFmtId="37" fontId="6" fillId="0" borderId="2" xfId="0" applyNumberFormat="1" applyFont="1" applyFill="1" applyBorder="1" applyAlignment="1">
      <alignment vertical="center" wrapText="1" readingOrder="2"/>
    </xf>
    <xf numFmtId="167" fontId="11" fillId="0" borderId="0" xfId="0" applyNumberFormat="1" applyFont="1" applyFill="1" applyAlignment="1">
      <alignment horizontal="left" vertical="center" wrapText="1" readingOrder="2"/>
    </xf>
    <xf numFmtId="0" fontId="6" fillId="0" borderId="0" xfId="0" applyFont="1" applyFill="1" applyAlignment="1">
      <alignment horizontal="left" vertical="center"/>
    </xf>
    <xf numFmtId="37" fontId="6" fillId="0" borderId="0" xfId="0" applyNumberFormat="1" applyFont="1" applyFill="1" applyBorder="1" applyAlignment="1">
      <alignment vertical="center" wrapText="1" readingOrder="2"/>
    </xf>
    <xf numFmtId="37" fontId="10" fillId="0" borderId="0" xfId="0" applyNumberFormat="1" applyFont="1" applyFill="1" applyBorder="1" applyAlignment="1">
      <alignment readingOrder="2"/>
    </xf>
    <xf numFmtId="0" fontId="13" fillId="0" borderId="0" xfId="0" applyFont="1"/>
    <xf numFmtId="0" fontId="9" fillId="0" borderId="0" xfId="2" applyFont="1"/>
    <xf numFmtId="0" fontId="5" fillId="0" borderId="0" xfId="2" applyFont="1" applyAlignment="1"/>
    <xf numFmtId="0" fontId="10" fillId="0" borderId="0" xfId="2" applyFont="1" applyAlignment="1"/>
    <xf numFmtId="0" fontId="5" fillId="0" borderId="0" xfId="2" applyFont="1" applyAlignment="1">
      <alignment horizontal="center"/>
    </xf>
    <xf numFmtId="0" fontId="10" fillId="0" borderId="0" xfId="2" applyFont="1" applyAlignment="1">
      <alignment horizontal="right"/>
    </xf>
    <xf numFmtId="0" fontId="9" fillId="0" borderId="0" xfId="2" applyFont="1" applyAlignment="1">
      <alignment horizontal="center" readingOrder="2"/>
    </xf>
    <xf numFmtId="0" fontId="9" fillId="0" borderId="0" xfId="2" applyFont="1" applyAlignment="1">
      <alignment horizontal="right"/>
    </xf>
    <xf numFmtId="0" fontId="9" fillId="0" borderId="0" xfId="2" applyFont="1" applyAlignment="1"/>
    <xf numFmtId="49" fontId="9" fillId="0" borderId="0" xfId="2" applyNumberFormat="1" applyFont="1" applyAlignment="1">
      <alignment horizontal="center" readingOrder="2"/>
    </xf>
    <xf numFmtId="0" fontId="15" fillId="0" borderId="0" xfId="1" applyFont="1" applyAlignment="1">
      <alignment horizontal="right" vertical="center"/>
    </xf>
    <xf numFmtId="0" fontId="15" fillId="0" borderId="0" xfId="1" applyFont="1" applyAlignment="1">
      <alignment horizontal="center" vertical="center"/>
    </xf>
    <xf numFmtId="49" fontId="15" fillId="0" borderId="0" xfId="1" applyNumberFormat="1" applyFont="1" applyAlignment="1">
      <alignment horizontal="center" vertical="center"/>
    </xf>
    <xf numFmtId="0" fontId="4" fillId="0" borderId="0" xfId="1" applyFont="1"/>
    <xf numFmtId="37" fontId="19" fillId="0" borderId="0" xfId="0" applyNumberFormat="1" applyFont="1" applyFill="1" applyAlignment="1">
      <alignment vertical="center" wrapText="1" readingOrder="2"/>
    </xf>
    <xf numFmtId="0" fontId="5" fillId="0" borderId="0" xfId="0" applyFont="1" applyFill="1" applyBorder="1" applyAlignment="1">
      <alignment horizontal="center" vertical="center" readingOrder="2"/>
    </xf>
    <xf numFmtId="0" fontId="20" fillId="0" borderId="0" xfId="0" applyFont="1"/>
    <xf numFmtId="0" fontId="10" fillId="0" borderId="0" xfId="0" applyFont="1" applyAlignment="1">
      <alignment horizontal="right" vertical="center" readingOrder="2"/>
    </xf>
    <xf numFmtId="0" fontId="9" fillId="0" borderId="0" xfId="0" applyFont="1" applyAlignment="1">
      <alignment vertical="center" readingOrder="2"/>
    </xf>
    <xf numFmtId="37" fontId="10" fillId="0" borderId="0" xfId="0" applyNumberFormat="1" applyFont="1" applyBorder="1" applyAlignment="1">
      <alignment horizontal="right" vertical="center" readingOrder="2"/>
    </xf>
    <xf numFmtId="37" fontId="9" fillId="0" borderId="0" xfId="0" applyNumberFormat="1" applyFont="1" applyAlignment="1">
      <alignment vertical="center" readingOrder="2"/>
    </xf>
    <xf numFmtId="168" fontId="5" fillId="0" borderId="0" xfId="0" applyNumberFormat="1" applyFont="1" applyFill="1" applyBorder="1" applyAlignment="1">
      <alignment horizontal="right" vertical="center" shrinkToFit="1"/>
    </xf>
    <xf numFmtId="3" fontId="9" fillId="0" borderId="0" xfId="0" applyNumberFormat="1" applyFont="1" applyFill="1" applyBorder="1" applyAlignment="1">
      <alignment horizontal="right" vertical="center" readingOrder="2"/>
    </xf>
    <xf numFmtId="168" fontId="10" fillId="0" borderId="0" xfId="0" applyNumberFormat="1" applyFont="1" applyFill="1" applyBorder="1" applyAlignment="1">
      <alignment horizontal="center" vertical="center"/>
    </xf>
    <xf numFmtId="0" fontId="15" fillId="0" borderId="0" xfId="8" applyFont="1" applyFill="1" applyAlignment="1">
      <alignment horizontal="center" vertical="center"/>
    </xf>
    <xf numFmtId="49" fontId="15" fillId="0" borderId="0" xfId="8" applyNumberFormat="1" applyFont="1" applyFill="1" applyAlignment="1">
      <alignment horizontal="center" vertical="center"/>
    </xf>
    <xf numFmtId="0" fontId="23" fillId="0" borderId="0" xfId="1" applyFont="1" applyFill="1" applyAlignment="1">
      <alignment horizontal="center" vertical="center"/>
    </xf>
    <xf numFmtId="49" fontId="23" fillId="0" borderId="0" xfId="1" applyNumberFormat="1" applyFont="1" applyFill="1" applyAlignment="1">
      <alignment horizontal="center" vertical="center"/>
    </xf>
    <xf numFmtId="168" fontId="6" fillId="0" borderId="0" xfId="3" applyNumberFormat="1" applyFont="1" applyFill="1" applyAlignment="1">
      <alignment vertical="center" wrapText="1" readingOrder="2"/>
    </xf>
    <xf numFmtId="37" fontId="6" fillId="0" borderId="0" xfId="1" applyNumberFormat="1" applyFont="1" applyFill="1" applyAlignment="1">
      <alignment vertical="center" wrapText="1" readingOrder="2"/>
    </xf>
    <xf numFmtId="0" fontId="6" fillId="0" borderId="0" xfId="1" applyFont="1" applyFill="1" applyAlignment="1">
      <alignment horizontal="center" vertical="center"/>
    </xf>
    <xf numFmtId="0" fontId="8" fillId="0" borderId="0" xfId="8" applyFont="1" applyFill="1" applyAlignment="1">
      <alignment horizontal="right" vertical="center" readingOrder="2"/>
    </xf>
    <xf numFmtId="9" fontId="6" fillId="0" borderId="0" xfId="8" applyNumberFormat="1" applyFont="1" applyFill="1" applyAlignment="1">
      <alignment horizontal="right" vertical="center" wrapText="1" readingOrder="2"/>
    </xf>
    <xf numFmtId="0" fontId="6" fillId="0" borderId="0" xfId="8" applyFont="1" applyFill="1" applyAlignment="1">
      <alignment horizontal="right" vertical="center"/>
    </xf>
    <xf numFmtId="0" fontId="6" fillId="0" borderId="0" xfId="8" applyFont="1" applyFill="1" applyAlignment="1">
      <alignment horizontal="right" vertical="center" wrapText="1" readingOrder="2"/>
    </xf>
    <xf numFmtId="0" fontId="6" fillId="0" borderId="0" xfId="8" applyFont="1" applyFill="1" applyAlignment="1">
      <alignment vertical="center"/>
    </xf>
    <xf numFmtId="0" fontId="6" fillId="0" borderId="0" xfId="8" applyFont="1" applyFill="1" applyAlignment="1">
      <alignment horizontal="center" vertical="center"/>
    </xf>
    <xf numFmtId="0" fontId="6" fillId="0" borderId="0" xfId="8" quotePrefix="1" applyFont="1" applyFill="1" applyAlignment="1">
      <alignment vertical="center" readingOrder="2"/>
    </xf>
    <xf numFmtId="3" fontId="6" fillId="0" borderId="0" xfId="8" quotePrefix="1" applyNumberFormat="1" applyFont="1" applyFill="1" applyBorder="1" applyAlignment="1">
      <alignment vertical="center" readingOrder="2"/>
    </xf>
    <xf numFmtId="0" fontId="15" fillId="0" borderId="0" xfId="8" quotePrefix="1" applyFont="1" applyFill="1" applyAlignment="1">
      <alignment vertical="center" readingOrder="2"/>
    </xf>
    <xf numFmtId="0" fontId="15" fillId="0" borderId="0" xfId="8" quotePrefix="1" applyFont="1" applyFill="1" applyAlignment="1">
      <alignment vertical="center" wrapText="1" readingOrder="2"/>
    </xf>
    <xf numFmtId="9" fontId="15" fillId="0" borderId="0" xfId="8" applyNumberFormat="1" applyFont="1" applyFill="1" applyAlignment="1">
      <alignment horizontal="right" vertical="center" wrapText="1" readingOrder="2"/>
    </xf>
    <xf numFmtId="49" fontId="6" fillId="0" borderId="0" xfId="1" applyNumberFormat="1" applyFont="1" applyFill="1" applyAlignment="1">
      <alignment horizontal="center" vertical="center"/>
    </xf>
    <xf numFmtId="49" fontId="6" fillId="0" borderId="0" xfId="8" applyNumberFormat="1" applyFont="1" applyFill="1" applyAlignment="1">
      <alignment horizontal="center" vertical="center"/>
    </xf>
    <xf numFmtId="0" fontId="6" fillId="0" borderId="0" xfId="8" quotePrefix="1" applyFont="1" applyFill="1" applyAlignment="1">
      <alignment vertical="center" wrapText="1" readingOrder="2"/>
    </xf>
    <xf numFmtId="0" fontId="9" fillId="0" borderId="0" xfId="1" applyFont="1" applyFill="1" applyAlignment="1">
      <alignment readingOrder="2"/>
    </xf>
    <xf numFmtId="0" fontId="9" fillId="0" borderId="0" xfId="1" applyFont="1" applyFill="1" applyAlignment="1">
      <alignment horizontal="center" readingOrder="2"/>
    </xf>
    <xf numFmtId="49" fontId="22" fillId="0" borderId="0" xfId="1" applyNumberFormat="1" applyFont="1" applyFill="1" applyAlignment="1">
      <alignment horizontal="center" vertical="center" readingOrder="2"/>
    </xf>
    <xf numFmtId="168" fontId="24" fillId="0" borderId="0" xfId="3" applyNumberFormat="1" applyFont="1" applyFill="1" applyBorder="1" applyAlignment="1">
      <alignment horizontal="center" vertical="center" wrapText="1" readingOrder="2"/>
    </xf>
    <xf numFmtId="49" fontId="8" fillId="0" borderId="0" xfId="1" applyNumberFormat="1" applyFont="1" applyFill="1" applyAlignment="1">
      <alignment horizontal="center" vertical="center" readingOrder="2"/>
    </xf>
    <xf numFmtId="168" fontId="11" fillId="0" borderId="0" xfId="3" applyNumberFormat="1" applyFont="1" applyFill="1" applyBorder="1" applyAlignment="1">
      <alignment horizontal="center" vertical="center" wrapText="1" readingOrder="2"/>
    </xf>
    <xf numFmtId="0" fontId="8" fillId="0" borderId="0" xfId="1" quotePrefix="1" applyFont="1" applyFill="1" applyAlignment="1">
      <alignment horizontal="center" vertical="center"/>
    </xf>
    <xf numFmtId="168" fontId="6" fillId="0" borderId="0" xfId="1" applyNumberFormat="1" applyFont="1" applyFill="1" applyAlignment="1">
      <alignment horizontal="center" vertical="center"/>
    </xf>
    <xf numFmtId="168" fontId="10" fillId="0" borderId="0" xfId="1" applyNumberFormat="1" applyFont="1" applyFill="1" applyBorder="1" applyAlignment="1">
      <alignment horizontal="center"/>
    </xf>
    <xf numFmtId="168" fontId="23" fillId="0" borderId="0" xfId="3" applyNumberFormat="1" applyFont="1" applyFill="1" applyAlignment="1">
      <alignment horizontal="right" vertical="center" wrapText="1" readingOrder="2"/>
    </xf>
    <xf numFmtId="0" fontId="21" fillId="0" borderId="0" xfId="6" applyFont="1" applyAlignment="1">
      <alignment vertical="center"/>
    </xf>
    <xf numFmtId="9" fontId="21" fillId="0" borderId="0" xfId="6" applyNumberFormat="1" applyFont="1" applyAlignment="1">
      <alignment vertical="center" readingOrder="2"/>
    </xf>
    <xf numFmtId="10" fontId="21" fillId="0" borderId="0" xfId="6" applyNumberFormat="1" applyFont="1" applyAlignment="1">
      <alignment vertical="center" readingOrder="2"/>
    </xf>
    <xf numFmtId="9" fontId="21" fillId="0" borderId="0" xfId="12" applyFont="1" applyAlignment="1">
      <alignment vertical="center"/>
    </xf>
    <xf numFmtId="0" fontId="8" fillId="0" borderId="0" xfId="1" applyFont="1" applyFill="1" applyAlignment="1">
      <alignment horizontal="center" vertical="center"/>
    </xf>
    <xf numFmtId="169" fontId="10" fillId="0" borderId="0" xfId="1" applyNumberFormat="1" applyFont="1" applyFill="1" applyBorder="1" applyAlignment="1">
      <alignment horizontal="center"/>
    </xf>
    <xf numFmtId="171" fontId="10" fillId="0" borderId="0" xfId="1" applyNumberFormat="1" applyFont="1" applyFill="1" applyBorder="1" applyAlignment="1">
      <alignment horizontal="center"/>
    </xf>
    <xf numFmtId="9" fontId="10" fillId="0" borderId="0" xfId="7" applyFont="1" applyFill="1" applyBorder="1" applyAlignment="1">
      <alignment horizontal="center"/>
    </xf>
    <xf numFmtId="172" fontId="10" fillId="0" borderId="0" xfId="1" applyNumberFormat="1" applyFont="1" applyFill="1" applyBorder="1" applyAlignment="1">
      <alignment horizontal="center"/>
    </xf>
    <xf numFmtId="10" fontId="10" fillId="0" borderId="0" xfId="7" applyNumberFormat="1" applyFont="1" applyFill="1" applyBorder="1" applyAlignment="1">
      <alignment horizontal="center"/>
    </xf>
    <xf numFmtId="168" fontId="10" fillId="0" borderId="4" xfId="1" quotePrefix="1" applyNumberFormat="1" applyFont="1" applyFill="1" applyBorder="1" applyAlignment="1">
      <alignment horizontal="right" vertical="center"/>
    </xf>
    <xf numFmtId="168" fontId="10" fillId="0" borderId="0" xfId="1" applyNumberFormat="1" applyFont="1" applyFill="1" applyBorder="1" applyAlignment="1">
      <alignment horizontal="justify" vertical="center"/>
    </xf>
    <xf numFmtId="3" fontId="10" fillId="0" borderId="5" xfId="3" applyNumberFormat="1" applyFont="1" applyFill="1" applyBorder="1" applyAlignment="1">
      <alignment readingOrder="2"/>
    </xf>
    <xf numFmtId="0" fontId="13" fillId="0" borderId="0" xfId="1" applyFont="1" applyFill="1" applyAlignment="1">
      <alignment horizontal="center" vertical="center"/>
    </xf>
    <xf numFmtId="3" fontId="13" fillId="0" borderId="0" xfId="1" applyNumberFormat="1" applyFont="1" applyFill="1" applyAlignment="1">
      <alignment horizontal="center" vertical="center"/>
    </xf>
    <xf numFmtId="168" fontId="6" fillId="0" borderId="0" xfId="3" applyNumberFormat="1" applyFont="1" applyFill="1" applyAlignment="1">
      <alignment horizontal="right" vertical="center" wrapText="1" readingOrder="2"/>
    </xf>
    <xf numFmtId="173" fontId="21" fillId="0" borderId="6" xfId="0" applyNumberFormat="1" applyFont="1" applyFill="1" applyBorder="1" applyAlignment="1">
      <alignment vertical="center" wrapText="1" readingOrder="2"/>
    </xf>
    <xf numFmtId="173" fontId="21" fillId="0" borderId="0" xfId="0" applyNumberFormat="1" applyFont="1" applyFill="1" applyAlignment="1">
      <alignment readingOrder="2"/>
    </xf>
    <xf numFmtId="49" fontId="6" fillId="0" borderId="0" xfId="1" applyNumberFormat="1" applyFont="1" applyFill="1" applyAlignment="1">
      <alignment vertical="center" wrapText="1" readingOrder="2"/>
    </xf>
    <xf numFmtId="0" fontId="6" fillId="0" borderId="0" xfId="8" applyFont="1" applyFill="1" applyAlignment="1">
      <alignment horizontal="right" vertical="center" wrapText="1" readingOrder="2"/>
    </xf>
    <xf numFmtId="0" fontId="8" fillId="0" borderId="0" xfId="8" applyFont="1" applyFill="1" applyAlignment="1">
      <alignment horizontal="right" vertical="center" readingOrder="2"/>
    </xf>
    <xf numFmtId="168" fontId="8" fillId="0" borderId="0" xfId="3" applyNumberFormat="1" applyFont="1" applyFill="1" applyBorder="1" applyAlignment="1">
      <alignment horizontal="center" vertical="center" wrapText="1" readingOrder="2"/>
    </xf>
    <xf numFmtId="0" fontId="9" fillId="2" borderId="0" xfId="6" applyFont="1" applyFill="1" applyAlignment="1">
      <alignment horizontal="right" vertical="center" readingOrder="2"/>
    </xf>
    <xf numFmtId="9" fontId="18" fillId="2" borderId="0" xfId="10" applyFont="1" applyFill="1" applyBorder="1" applyAlignment="1">
      <alignment readingOrder="2"/>
    </xf>
    <xf numFmtId="0" fontId="9" fillId="2" borderId="0" xfId="1" applyFont="1" applyFill="1" applyAlignment="1">
      <alignment readingOrder="2"/>
    </xf>
    <xf numFmtId="0" fontId="9" fillId="2" borderId="0" xfId="6" applyFont="1" applyFill="1" applyAlignment="1">
      <alignment vertical="center"/>
    </xf>
    <xf numFmtId="9" fontId="18" fillId="2" borderId="0" xfId="10" applyFont="1" applyFill="1" applyBorder="1" applyAlignment="1">
      <alignment horizontal="right" readingOrder="2"/>
    </xf>
    <xf numFmtId="0" fontId="5" fillId="0" borderId="0" xfId="0" applyFont="1" applyFill="1" applyAlignment="1">
      <alignment horizontal="right" vertical="center" readingOrder="2"/>
    </xf>
    <xf numFmtId="166" fontId="9" fillId="0" borderId="0" xfId="0" applyNumberFormat="1" applyFont="1" applyFill="1" applyAlignment="1">
      <alignment horizontal="center" vertical="center" readingOrder="2"/>
    </xf>
    <xf numFmtId="3" fontId="10" fillId="0" borderId="0" xfId="0" applyNumberFormat="1" applyFont="1" applyFill="1" applyBorder="1" applyAlignment="1">
      <alignment horizontal="center" vertical="center" readingOrder="2"/>
    </xf>
    <xf numFmtId="3" fontId="9" fillId="0" borderId="0" xfId="0" applyNumberFormat="1" applyFont="1" applyFill="1" applyBorder="1" applyAlignment="1">
      <alignment horizontal="center" vertical="center" readingOrder="2"/>
    </xf>
    <xf numFmtId="0" fontId="18" fillId="0" borderId="0" xfId="0" applyFont="1" applyFill="1" applyAlignment="1">
      <alignment horizontal="right" vertical="center" readingOrder="2"/>
    </xf>
    <xf numFmtId="166" fontId="18" fillId="0" borderId="0" xfId="0" applyNumberFormat="1" applyFont="1" applyFill="1" applyAlignment="1">
      <alignment horizontal="center" vertical="center" readingOrder="2"/>
    </xf>
    <xf numFmtId="37" fontId="18" fillId="0" borderId="0" xfId="0" applyNumberFormat="1" applyFont="1" applyFill="1" applyAlignment="1">
      <alignment horizontal="center" vertical="center" readingOrder="2"/>
    </xf>
    <xf numFmtId="0" fontId="10" fillId="0" borderId="0" xfId="0" applyFont="1" applyFill="1" applyAlignment="1">
      <alignment horizontal="right" vertical="center" readingOrder="2"/>
    </xf>
    <xf numFmtId="37" fontId="9" fillId="0" borderId="0" xfId="0" applyNumberFormat="1" applyFont="1" applyFill="1" applyAlignment="1">
      <alignment horizontal="center" vertical="center" readingOrder="2"/>
    </xf>
    <xf numFmtId="37" fontId="9" fillId="0" borderId="0" xfId="0" applyNumberFormat="1" applyFont="1" applyFill="1" applyAlignment="1">
      <alignment vertical="center" readingOrder="2"/>
    </xf>
    <xf numFmtId="3" fontId="9" fillId="0" borderId="0" xfId="0" applyNumberFormat="1" applyFont="1" applyFill="1" applyAlignment="1">
      <alignment vertical="center" readingOrder="2"/>
    </xf>
    <xf numFmtId="0" fontId="18" fillId="0" borderId="0" xfId="0" applyFont="1" applyFill="1" applyAlignment="1">
      <alignment vertical="center" readingOrder="2"/>
    </xf>
    <xf numFmtId="0" fontId="9" fillId="0" borderId="0" xfId="0" applyFont="1" applyFill="1" applyAlignment="1">
      <alignment horizontal="center" vertical="center" readingOrder="2"/>
    </xf>
    <xf numFmtId="168" fontId="5" fillId="0" borderId="0" xfId="8" applyNumberFormat="1" applyFont="1" applyFill="1" applyBorder="1" applyAlignment="1">
      <alignment horizontal="right" vertical="center" readingOrder="2"/>
    </xf>
    <xf numFmtId="168" fontId="9" fillId="0" borderId="0" xfId="1" applyNumberFormat="1" applyFont="1" applyFill="1" applyBorder="1" applyAlignment="1">
      <alignment horizontal="justify" vertical="center"/>
    </xf>
    <xf numFmtId="168" fontId="27" fillId="0" borderId="0" xfId="8" applyNumberFormat="1" applyFont="1" applyFill="1" applyBorder="1" applyAlignment="1">
      <alignment horizontal="right" vertical="center" readingOrder="2"/>
    </xf>
    <xf numFmtId="0" fontId="6" fillId="0" borderId="0" xfId="8" applyFont="1" applyFill="1" applyAlignment="1">
      <alignment horizontal="right" vertical="center" wrapText="1" readingOrder="2"/>
    </xf>
    <xf numFmtId="0" fontId="8" fillId="0" borderId="0" xfId="8" applyFont="1" applyFill="1" applyAlignment="1">
      <alignment horizontal="right" vertical="center" readingOrder="2"/>
    </xf>
    <xf numFmtId="0" fontId="6" fillId="0" borderId="0" xfId="8" applyFont="1" applyAlignment="1">
      <alignment horizontal="right" vertical="center" wrapText="1" readingOrder="2"/>
    </xf>
    <xf numFmtId="0" fontId="6" fillId="0" borderId="0" xfId="8" applyFont="1" applyFill="1" applyAlignment="1">
      <alignment horizontal="right" vertical="center" readingOrder="2"/>
    </xf>
    <xf numFmtId="0" fontId="6" fillId="0" borderId="0" xfId="8" quotePrefix="1" applyFont="1" applyFill="1" applyAlignment="1">
      <alignment horizontal="right" vertical="center" readingOrder="2"/>
    </xf>
    <xf numFmtId="168" fontId="5" fillId="0" borderId="0" xfId="8" applyNumberFormat="1" applyFont="1" applyFill="1" applyBorder="1" applyAlignment="1">
      <alignment horizontal="right" readingOrder="2"/>
    </xf>
    <xf numFmtId="0" fontId="8" fillId="0" borderId="0" xfId="8" applyFont="1" applyFill="1" applyAlignment="1">
      <alignment horizontal="right" vertical="center" readingOrder="2"/>
    </xf>
    <xf numFmtId="0" fontId="10" fillId="0" borderId="0" xfId="0" applyFont="1" applyFill="1" applyAlignment="1">
      <alignment horizontal="right" vertical="center" wrapText="1" readingOrder="2"/>
    </xf>
    <xf numFmtId="0" fontId="23" fillId="0" borderId="0" xfId="8" applyFont="1" applyAlignment="1">
      <alignment horizontal="right" vertical="center" readingOrder="2"/>
    </xf>
    <xf numFmtId="0" fontId="22" fillId="0" borderId="0" xfId="8" applyFont="1" applyAlignment="1">
      <alignment horizontal="right" vertical="center" readingOrder="2"/>
    </xf>
    <xf numFmtId="0" fontId="23" fillId="0" borderId="0" xfId="8" applyFont="1" applyAlignment="1">
      <alignment vertical="center"/>
    </xf>
    <xf numFmtId="0" fontId="23" fillId="0" borderId="0" xfId="8" applyFont="1" applyAlignment="1">
      <alignment horizontal="center" vertical="center"/>
    </xf>
    <xf numFmtId="49" fontId="15" fillId="0" borderId="0" xfId="8" applyNumberFormat="1" applyFont="1" applyAlignment="1">
      <alignment horizontal="center" vertical="center"/>
    </xf>
    <xf numFmtId="0" fontId="15" fillId="0" borderId="0" xfId="8" applyFont="1" applyAlignment="1">
      <alignment horizontal="center" vertical="center"/>
    </xf>
    <xf numFmtId="0" fontId="6" fillId="0" borderId="0" xfId="8" applyFont="1" applyAlignment="1">
      <alignment vertical="center" wrapText="1" readingOrder="2"/>
    </xf>
    <xf numFmtId="37" fontId="6" fillId="0" borderId="0" xfId="1" applyNumberFormat="1" applyFont="1" applyFill="1" applyAlignment="1">
      <alignment horizontal="center" vertical="center" wrapText="1" readingOrder="2"/>
    </xf>
    <xf numFmtId="3" fontId="6" fillId="0" borderId="0" xfId="1" applyNumberFormat="1" applyFont="1" applyFill="1" applyAlignment="1">
      <alignment horizontal="center" vertical="center" wrapText="1" readingOrder="2"/>
    </xf>
    <xf numFmtId="168" fontId="11" fillId="0" borderId="4" xfId="3" applyNumberFormat="1" applyFont="1" applyFill="1" applyBorder="1" applyAlignment="1">
      <alignment horizontal="center" vertical="center" wrapText="1" readingOrder="2"/>
    </xf>
    <xf numFmtId="168" fontId="6" fillId="0" borderId="0" xfId="3" applyNumberFormat="1" applyFont="1" applyFill="1" applyAlignment="1">
      <alignment horizontal="center" vertical="center" wrapText="1" readingOrder="2"/>
    </xf>
    <xf numFmtId="164" fontId="13" fillId="0" borderId="0" xfId="9" applyNumberFormat="1" applyFont="1" applyFill="1" applyBorder="1" applyAlignment="1">
      <alignment horizontal="center" vertical="center"/>
    </xf>
    <xf numFmtId="168" fontId="29" fillId="0" borderId="0" xfId="1" applyNumberFormat="1" applyFont="1" applyFill="1" applyBorder="1" applyAlignment="1">
      <alignment horizontal="center" vertical="center"/>
    </xf>
    <xf numFmtId="168" fontId="29" fillId="0" borderId="0" xfId="1" applyNumberFormat="1" applyFont="1" applyFill="1" applyBorder="1" applyAlignment="1">
      <alignment horizontal="right" vertical="center"/>
    </xf>
    <xf numFmtId="168" fontId="29" fillId="0" borderId="0" xfId="1" quotePrefix="1" applyNumberFormat="1" applyFont="1" applyFill="1" applyBorder="1" applyAlignment="1">
      <alignment horizontal="center" vertical="center" wrapText="1"/>
    </xf>
    <xf numFmtId="168" fontId="29" fillId="0" borderId="0" xfId="1" applyNumberFormat="1" applyFont="1" applyFill="1" applyBorder="1" applyAlignment="1">
      <alignment horizontal="center" vertical="top" wrapText="1"/>
    </xf>
    <xf numFmtId="168" fontId="29" fillId="0" borderId="0" xfId="1" applyNumberFormat="1" applyFont="1" applyFill="1" applyBorder="1" applyAlignment="1">
      <alignment horizontal="center" vertical="center" wrapText="1"/>
    </xf>
    <xf numFmtId="168" fontId="30" fillId="0" borderId="0" xfId="1" applyNumberFormat="1" applyFont="1" applyFill="1" applyBorder="1" applyAlignment="1">
      <alignment horizontal="center"/>
    </xf>
    <xf numFmtId="3" fontId="9" fillId="0" borderId="0" xfId="3" applyNumberFormat="1" applyFont="1" applyFill="1" applyBorder="1" applyAlignment="1">
      <alignment horizontal="center" vertical="center" readingOrder="2"/>
    </xf>
    <xf numFmtId="0" fontId="31" fillId="0" borderId="0" xfId="1" applyFont="1" applyFill="1" applyAlignment="1">
      <alignment vertical="center" readingOrder="2"/>
    </xf>
    <xf numFmtId="168" fontId="29" fillId="0" borderId="0" xfId="8" applyNumberFormat="1" applyFont="1" applyFill="1" applyBorder="1" applyAlignment="1">
      <alignment horizontal="right" vertical="center" readingOrder="2"/>
    </xf>
    <xf numFmtId="168" fontId="24" fillId="0" borderId="4" xfId="3" applyNumberFormat="1" applyFont="1" applyFill="1" applyBorder="1" applyAlignment="1">
      <alignment horizontal="center" vertical="center" wrapText="1" readingOrder="2"/>
    </xf>
    <xf numFmtId="37" fontId="19" fillId="0" borderId="0" xfId="0" applyNumberFormat="1" applyFont="1" applyFill="1" applyAlignment="1">
      <alignment horizontal="center" vertical="center" wrapText="1" readingOrder="2"/>
    </xf>
    <xf numFmtId="37" fontId="6" fillId="0" borderId="1" xfId="0" applyNumberFormat="1" applyFont="1" applyFill="1" applyBorder="1" applyAlignment="1">
      <alignment horizontal="center" vertical="center" wrapText="1" readingOrder="2"/>
    </xf>
    <xf numFmtId="3" fontId="9" fillId="0" borderId="0" xfId="0" applyNumberFormat="1" applyFont="1" applyFill="1" applyAlignment="1">
      <alignment horizontal="center" vertical="center" readingOrder="2"/>
    </xf>
    <xf numFmtId="37" fontId="6" fillId="0" borderId="2" xfId="0" applyNumberFormat="1" applyFont="1" applyFill="1" applyBorder="1" applyAlignment="1">
      <alignment horizontal="center" vertical="center" wrapText="1" readingOrder="2"/>
    </xf>
    <xf numFmtId="37" fontId="10" fillId="0" borderId="0" xfId="0" applyNumberFormat="1" applyFont="1" applyFill="1" applyBorder="1" applyAlignment="1">
      <alignment horizontal="center" vertical="center" readingOrder="2"/>
    </xf>
    <xf numFmtId="0" fontId="21" fillId="0" borderId="0" xfId="6" applyFont="1" applyAlignment="1">
      <alignment horizontal="center" vertical="center" readingOrder="2"/>
    </xf>
    <xf numFmtId="174" fontId="18" fillId="2" borderId="0" xfId="10" applyNumberFormat="1" applyFont="1" applyFill="1" applyBorder="1" applyAlignment="1">
      <alignment readingOrder="2"/>
    </xf>
    <xf numFmtId="0" fontId="5" fillId="0" borderId="0" xfId="0" applyFont="1" applyFill="1" applyAlignment="1">
      <alignment horizontal="center" readingOrder="2"/>
    </xf>
    <xf numFmtId="0" fontId="6" fillId="0" borderId="0" xfId="0" applyFont="1" applyFill="1" applyAlignment="1">
      <alignment horizontal="center" vertical="center"/>
    </xf>
    <xf numFmtId="0" fontId="13" fillId="0" borderId="0" xfId="0" applyFont="1" applyFill="1"/>
    <xf numFmtId="0" fontId="13" fillId="0" borderId="0" xfId="0" applyFont="1" applyFill="1" applyAlignment="1">
      <alignment vertical="center"/>
    </xf>
    <xf numFmtId="3" fontId="19" fillId="0" borderId="0" xfId="0" applyNumberFormat="1" applyFont="1" applyFill="1" applyAlignment="1">
      <alignment vertical="center" wrapText="1" readingOrder="2"/>
    </xf>
    <xf numFmtId="173" fontId="13" fillId="0" borderId="0" xfId="0" applyNumberFormat="1" applyFont="1" applyFill="1"/>
    <xf numFmtId="37" fontId="13" fillId="0" borderId="0" xfId="0" applyNumberFormat="1" applyFont="1" applyFill="1"/>
    <xf numFmtId="0" fontId="16" fillId="0" borderId="0" xfId="0" applyFont="1" applyFill="1" applyAlignment="1">
      <alignment vertical="center"/>
    </xf>
    <xf numFmtId="0" fontId="13" fillId="0" borderId="0" xfId="0" applyFont="1" applyFill="1" applyBorder="1" applyAlignment="1">
      <alignment vertical="center"/>
    </xf>
    <xf numFmtId="0" fontId="17" fillId="0" borderId="0" xfId="0" applyFont="1" applyFill="1" applyAlignment="1">
      <alignment vertical="center"/>
    </xf>
    <xf numFmtId="170" fontId="17" fillId="0" borderId="0" xfId="14" applyNumberFormat="1" applyFont="1" applyFill="1" applyBorder="1" applyAlignment="1">
      <alignment horizontal="center" vertical="center"/>
    </xf>
    <xf numFmtId="170" fontId="17" fillId="0" borderId="0" xfId="14" applyNumberFormat="1" applyFont="1" applyFill="1" applyAlignment="1">
      <alignment horizontal="center" vertical="center"/>
    </xf>
    <xf numFmtId="0" fontId="17" fillId="0" borderId="0" xfId="0" applyFont="1" applyFill="1"/>
    <xf numFmtId="0" fontId="28" fillId="0" borderId="0" xfId="0" applyFont="1" applyFill="1" applyAlignment="1">
      <alignment horizontal="right" vertical="center"/>
    </xf>
    <xf numFmtId="170" fontId="32" fillId="0" borderId="0" xfId="14" applyNumberFormat="1" applyFont="1" applyFill="1" applyAlignment="1">
      <alignment horizontal="center" vertical="center"/>
    </xf>
    <xf numFmtId="170" fontId="32" fillId="0" borderId="0" xfId="14" applyNumberFormat="1" applyFont="1" applyFill="1" applyBorder="1" applyAlignment="1">
      <alignment horizontal="center" vertical="center"/>
    </xf>
    <xf numFmtId="0" fontId="17" fillId="0" borderId="0" xfId="0" applyFont="1" applyFill="1" applyAlignment="1">
      <alignment vertical="center" wrapText="1"/>
    </xf>
    <xf numFmtId="0" fontId="25" fillId="0" borderId="0" xfId="0" applyFont="1" applyFill="1" applyAlignment="1">
      <alignment horizontal="right" vertical="center" wrapText="1"/>
    </xf>
    <xf numFmtId="168" fontId="24" fillId="0" borderId="3" xfId="3" applyNumberFormat="1" applyFont="1" applyFill="1" applyBorder="1" applyAlignment="1">
      <alignment horizontal="center" vertical="center" wrapText="1" readingOrder="2"/>
    </xf>
    <xf numFmtId="170" fontId="13" fillId="0" borderId="0" xfId="14" applyNumberFormat="1" applyFont="1" applyFill="1" applyBorder="1" applyAlignment="1">
      <alignment horizontal="center" vertical="center"/>
    </xf>
    <xf numFmtId="170" fontId="13" fillId="0" borderId="0" xfId="14" applyNumberFormat="1" applyFont="1" applyFill="1" applyAlignment="1">
      <alignment horizontal="center" vertical="center"/>
    </xf>
    <xf numFmtId="0" fontId="25" fillId="0" borderId="0" xfId="0" applyFont="1" applyFill="1" applyAlignment="1">
      <alignment vertical="center"/>
    </xf>
    <xf numFmtId="0" fontId="17" fillId="0" borderId="0" xfId="0" applyFont="1" applyFill="1" applyAlignment="1">
      <alignment horizontal="right" vertical="center" wrapText="1"/>
    </xf>
    <xf numFmtId="0" fontId="17" fillId="0" borderId="0" xfId="0" applyFont="1" applyFill="1" applyBorder="1" applyAlignment="1">
      <alignment vertical="center" wrapText="1"/>
    </xf>
    <xf numFmtId="0" fontId="13" fillId="0" borderId="0" xfId="0" applyFont="1" applyFill="1" applyBorder="1"/>
    <xf numFmtId="0" fontId="13" fillId="0" borderId="0" xfId="0" applyFont="1" applyFill="1" applyAlignment="1">
      <alignment horizontal="center" vertical="center"/>
    </xf>
    <xf numFmtId="37" fontId="11" fillId="0" borderId="1" xfId="0" applyNumberFormat="1" applyFont="1" applyFill="1" applyBorder="1" applyAlignment="1">
      <alignment horizontal="center" vertical="center" wrapText="1" readingOrder="2"/>
    </xf>
    <xf numFmtId="37" fontId="20" fillId="0" borderId="0" xfId="0" applyNumberFormat="1" applyFont="1" applyFill="1" applyAlignment="1">
      <alignment horizontal="center" vertical="center"/>
    </xf>
    <xf numFmtId="0" fontId="20" fillId="0" borderId="0" xfId="0" applyFont="1" applyFill="1" applyAlignment="1">
      <alignment horizontal="center" vertical="center"/>
    </xf>
    <xf numFmtId="173" fontId="21" fillId="0" borderId="0" xfId="0" applyNumberFormat="1" applyFont="1" applyFill="1" applyBorder="1" applyAlignment="1">
      <alignment vertical="center" wrapText="1" readingOrder="2"/>
    </xf>
    <xf numFmtId="0" fontId="6" fillId="0" borderId="0" xfId="0" applyFont="1" applyFill="1" applyAlignment="1">
      <alignment horizontal="center" vertical="center"/>
    </xf>
    <xf numFmtId="168" fontId="23" fillId="0" borderId="0" xfId="3" applyNumberFormat="1" applyFont="1" applyFill="1" applyBorder="1" applyAlignment="1">
      <alignment horizontal="center" vertical="center" wrapText="1" readingOrder="2"/>
    </xf>
    <xf numFmtId="168" fontId="13" fillId="0" borderId="0" xfId="0" applyNumberFormat="1" applyFont="1" applyFill="1"/>
    <xf numFmtId="0" fontId="6" fillId="0" borderId="0" xfId="0" applyFont="1" applyFill="1" applyAlignment="1">
      <alignment horizontal="center" vertical="center"/>
    </xf>
    <xf numFmtId="4" fontId="6" fillId="0" borderId="0" xfId="1" applyNumberFormat="1" applyFont="1" applyFill="1" applyAlignment="1">
      <alignment horizontal="center" vertical="center" wrapText="1" readingOrder="2"/>
    </xf>
    <xf numFmtId="0" fontId="6" fillId="0" borderId="0" xfId="0" applyFont="1" applyFill="1" applyAlignment="1">
      <alignment horizontal="center" vertical="center"/>
    </xf>
    <xf numFmtId="3" fontId="13" fillId="0" borderId="0" xfId="0" applyNumberFormat="1" applyFont="1" applyFill="1"/>
    <xf numFmtId="164" fontId="33" fillId="0" borderId="0" xfId="9" applyNumberFormat="1" applyFont="1" applyFill="1" applyBorder="1" applyAlignment="1">
      <alignment horizontal="center" vertical="center"/>
    </xf>
    <xf numFmtId="3" fontId="33" fillId="0" borderId="0" xfId="1" applyNumberFormat="1" applyFont="1" applyFill="1" applyAlignment="1">
      <alignment horizontal="center" vertical="center" wrapText="1" readingOrder="2"/>
    </xf>
    <xf numFmtId="170" fontId="34" fillId="0" borderId="0" xfId="14" applyNumberFormat="1" applyFont="1" applyFill="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center" vertical="center"/>
    </xf>
    <xf numFmtId="0" fontId="29" fillId="0" borderId="0" xfId="1" quotePrefix="1" applyFont="1" applyFill="1" applyAlignment="1">
      <alignment horizontal="right" readingOrder="2"/>
    </xf>
    <xf numFmtId="3" fontId="20" fillId="0" borderId="0" xfId="0" applyNumberFormat="1" applyFont="1"/>
    <xf numFmtId="0" fontId="0" fillId="0" borderId="0" xfId="0" applyNumberFormat="1" applyFill="1" applyAlignment="1" applyProtection="1">
      <alignment horizontal="left"/>
    </xf>
    <xf numFmtId="4" fontId="0" fillId="0" borderId="0" xfId="0" applyNumberFormat="1" applyFill="1" applyAlignment="1" applyProtection="1">
      <alignment horizontal="right"/>
    </xf>
    <xf numFmtId="0" fontId="0" fillId="0" borderId="0" xfId="0" applyNumberFormat="1" applyFill="1" applyAlignment="1" applyProtection="1">
      <alignment horizontal="right"/>
    </xf>
    <xf numFmtId="170" fontId="13" fillId="0" borderId="0" xfId="14" applyNumberFormat="1" applyFont="1" applyFill="1" applyAlignment="1">
      <alignment vertical="center"/>
    </xf>
    <xf numFmtId="170" fontId="13" fillId="0" borderId="0" xfId="14" applyNumberFormat="1" applyFont="1" applyFill="1" applyBorder="1" applyAlignment="1">
      <alignment vertical="center"/>
    </xf>
    <xf numFmtId="170" fontId="33" fillId="0" borderId="0" xfId="14" applyNumberFormat="1" applyFont="1" applyFill="1" applyAlignment="1">
      <alignment horizontal="center" vertical="center" wrapText="1" readingOrder="2"/>
    </xf>
    <xf numFmtId="170" fontId="6" fillId="0" borderId="0" xfId="14" applyNumberFormat="1" applyFont="1" applyFill="1" applyAlignment="1">
      <alignment horizontal="center" vertical="center" wrapText="1" readingOrder="2"/>
    </xf>
    <xf numFmtId="170" fontId="0" fillId="0" borderId="0" xfId="14" applyNumberFormat="1" applyFont="1" applyFill="1" applyAlignment="1" applyProtection="1">
      <alignment horizontal="right"/>
    </xf>
    <xf numFmtId="4" fontId="13" fillId="0" borderId="0" xfId="9" applyNumberFormat="1" applyFont="1" applyFill="1" applyBorder="1" applyAlignment="1">
      <alignment horizontal="center" vertical="center"/>
    </xf>
    <xf numFmtId="0" fontId="13" fillId="0" borderId="0" xfId="0" applyFont="1" applyFill="1" applyAlignment="1">
      <alignment horizontal="center"/>
    </xf>
    <xf numFmtId="168" fontId="27" fillId="0" borderId="0" xfId="8" applyNumberFormat="1" applyFont="1" applyFill="1" applyBorder="1" applyAlignment="1">
      <alignment horizontal="center" vertical="center" readingOrder="2"/>
    </xf>
    <xf numFmtId="4" fontId="0" fillId="0" borderId="0" xfId="0" applyNumberFormat="1" applyFill="1" applyAlignment="1" applyProtection="1">
      <alignment horizontal="center"/>
    </xf>
    <xf numFmtId="168" fontId="23" fillId="0" borderId="0" xfId="3" applyNumberFormat="1" applyFont="1" applyFill="1" applyAlignment="1">
      <alignment horizontal="center" vertical="center" wrapText="1" readingOrder="2"/>
    </xf>
    <xf numFmtId="37" fontId="23" fillId="0" borderId="0" xfId="1" applyNumberFormat="1" applyFont="1" applyFill="1" applyAlignment="1">
      <alignment horizontal="center" vertical="center" wrapText="1" readingOrder="2"/>
    </xf>
    <xf numFmtId="0" fontId="23" fillId="0" borderId="0" xfId="3" applyNumberFormat="1" applyFont="1" applyFill="1" applyAlignment="1">
      <alignment horizontal="right" vertical="center" wrapText="1" readingOrder="2"/>
    </xf>
    <xf numFmtId="0" fontId="33" fillId="0" borderId="0" xfId="9" applyFont="1" applyFill="1" applyBorder="1" applyAlignment="1">
      <alignment horizontal="center" vertical="center"/>
    </xf>
    <xf numFmtId="0" fontId="6" fillId="0" borderId="0" xfId="3" applyNumberFormat="1" applyFont="1" applyFill="1" applyAlignment="1">
      <alignment horizontal="right" vertical="center" wrapText="1" readingOrder="2"/>
    </xf>
    <xf numFmtId="4" fontId="33" fillId="0" borderId="0" xfId="9" applyNumberFormat="1" applyFont="1" applyFill="1" applyBorder="1" applyAlignment="1">
      <alignment horizontal="center" vertical="center"/>
    </xf>
    <xf numFmtId="0" fontId="6" fillId="0" borderId="0" xfId="1" applyFont="1" applyFill="1" applyAlignment="1">
      <alignment horizontal="center" vertical="center" wrapText="1" readingOrder="2"/>
    </xf>
    <xf numFmtId="4" fontId="6" fillId="0" borderId="0" xfId="1" applyNumberFormat="1" applyFont="1" applyFill="1" applyAlignment="1">
      <alignment horizontal="center" vertical="center"/>
    </xf>
    <xf numFmtId="170" fontId="6" fillId="3" borderId="0" xfId="14" applyNumberFormat="1" applyFont="1" applyFill="1" applyAlignment="1">
      <alignment horizontal="center" vertical="center" wrapText="1" readingOrder="2"/>
    </xf>
    <xf numFmtId="0" fontId="1" fillId="0" borderId="0" xfId="9"/>
    <xf numFmtId="43" fontId="0" fillId="0" borderId="0" xfId="15" applyNumberFormat="1" applyFont="1"/>
    <xf numFmtId="0" fontId="1" fillId="0" borderId="17" xfId="9" applyBorder="1" applyAlignment="1"/>
    <xf numFmtId="43" fontId="0" fillId="0" borderId="18" xfId="15" applyNumberFormat="1" applyFont="1" applyBorder="1" applyAlignment="1">
      <alignment horizontal="center"/>
    </xf>
    <xf numFmtId="43" fontId="0" fillId="0" borderId="19" xfId="15" applyNumberFormat="1" applyFont="1" applyBorder="1" applyAlignment="1">
      <alignment horizontal="center"/>
    </xf>
    <xf numFmtId="0" fontId="1" fillId="0" borderId="20" xfId="9" applyBorder="1" applyAlignment="1"/>
    <xf numFmtId="43" fontId="0" fillId="0" borderId="21" xfId="15" applyNumberFormat="1" applyFont="1" applyBorder="1" applyAlignment="1">
      <alignment horizontal="center"/>
    </xf>
    <xf numFmtId="43" fontId="0" fillId="0" borderId="22" xfId="15" applyNumberFormat="1" applyFont="1" applyBorder="1" applyAlignment="1">
      <alignment horizontal="center"/>
    </xf>
    <xf numFmtId="43" fontId="1" fillId="0" borderId="0" xfId="9" applyNumberFormat="1"/>
    <xf numFmtId="0" fontId="1" fillId="0" borderId="20" xfId="9" applyNumberFormat="1" applyFill="1" applyBorder="1" applyAlignment="1" applyProtection="1"/>
    <xf numFmtId="0" fontId="1" fillId="0" borderId="20" xfId="9" applyBorder="1" applyAlignment="1">
      <alignment wrapText="1"/>
    </xf>
    <xf numFmtId="0" fontId="1" fillId="0" borderId="23" xfId="9" applyBorder="1" applyAlignment="1"/>
    <xf numFmtId="0" fontId="1" fillId="4" borderId="13" xfId="9" applyFill="1" applyBorder="1" applyAlignment="1">
      <alignment horizontal="center" vertical="center"/>
    </xf>
    <xf numFmtId="43" fontId="0" fillId="4" borderId="24" xfId="15" applyNumberFormat="1" applyFont="1" applyFill="1" applyBorder="1" applyAlignment="1">
      <alignment horizontal="center" vertical="center"/>
    </xf>
    <xf numFmtId="43" fontId="0" fillId="4" borderId="15" xfId="15" applyNumberFormat="1" applyFont="1" applyFill="1" applyBorder="1" applyAlignment="1">
      <alignment horizontal="center" vertical="center"/>
    </xf>
    <xf numFmtId="43" fontId="0" fillId="4" borderId="16" xfId="15" applyNumberFormat="1" applyFont="1" applyFill="1" applyBorder="1" applyAlignment="1">
      <alignment horizontal="center" vertical="center"/>
    </xf>
    <xf numFmtId="43" fontId="0" fillId="0" borderId="0" xfId="15" applyNumberFormat="1" applyFont="1" applyAlignment="1">
      <alignment vertical="center" wrapText="1"/>
    </xf>
    <xf numFmtId="0" fontId="1" fillId="0" borderId="33" xfId="9" applyBorder="1"/>
    <xf numFmtId="43" fontId="0" fillId="0" borderId="33" xfId="15" applyNumberFormat="1" applyFont="1" applyBorder="1"/>
    <xf numFmtId="170" fontId="13" fillId="0" borderId="0" xfId="0" applyNumberFormat="1" applyFont="1" applyFill="1"/>
    <xf numFmtId="43" fontId="0" fillId="3" borderId="0" xfId="15" applyNumberFormat="1" applyFont="1" applyFill="1"/>
    <xf numFmtId="43" fontId="0" fillId="3" borderId="18" xfId="15" applyNumberFormat="1" applyFont="1" applyFill="1" applyBorder="1" applyAlignment="1">
      <alignment horizontal="center"/>
    </xf>
    <xf numFmtId="43" fontId="0" fillId="3" borderId="21" xfId="15" applyNumberFormat="1" applyFont="1" applyFill="1" applyBorder="1" applyAlignment="1">
      <alignment horizontal="center"/>
    </xf>
    <xf numFmtId="43" fontId="0" fillId="3" borderId="15" xfId="15" applyNumberFormat="1" applyFont="1" applyFill="1" applyBorder="1" applyAlignment="1">
      <alignment horizontal="center" vertical="center"/>
    </xf>
    <xf numFmtId="43" fontId="0" fillId="3" borderId="33" xfId="15" applyNumberFormat="1" applyFont="1" applyFill="1" applyBorder="1"/>
    <xf numFmtId="43" fontId="0" fillId="3" borderId="0" xfId="15" applyNumberFormat="1" applyFont="1" applyFill="1" applyAlignment="1">
      <alignment vertical="center" wrapText="1"/>
    </xf>
    <xf numFmtId="165" fontId="13" fillId="0" borderId="0" xfId="14" applyFont="1" applyFill="1"/>
    <xf numFmtId="0" fontId="1" fillId="0" borderId="0" xfId="9" applyAlignment="1">
      <alignment horizontal="center"/>
    </xf>
    <xf numFmtId="0" fontId="35" fillId="0" borderId="0" xfId="9" applyFont="1" applyAlignment="1">
      <alignment horizontal="center" vertical="center"/>
    </xf>
    <xf numFmtId="0" fontId="37" fillId="0" borderId="0" xfId="9" applyFont="1" applyBorder="1" applyAlignment="1">
      <alignment horizontal="center" vertical="center"/>
    </xf>
    <xf numFmtId="43" fontId="37" fillId="0" borderId="0" xfId="9" applyNumberFormat="1" applyFont="1" applyAlignment="1">
      <alignment horizontal="center" vertical="center"/>
    </xf>
    <xf numFmtId="0" fontId="37" fillId="0" borderId="0" xfId="9" applyFont="1" applyBorder="1" applyAlignment="1">
      <alignment horizontal="center" vertical="center" wrapText="1"/>
    </xf>
    <xf numFmtId="43" fontId="35" fillId="0" borderId="0" xfId="9" applyNumberFormat="1" applyFont="1" applyAlignment="1">
      <alignment horizontal="center" vertical="center"/>
    </xf>
    <xf numFmtId="0" fontId="37" fillId="0" borderId="0" xfId="9" applyFont="1" applyAlignment="1">
      <alignment horizontal="center" vertical="center"/>
    </xf>
    <xf numFmtId="43" fontId="36" fillId="0" borderId="0" xfId="9" applyNumberFormat="1" applyFont="1" applyAlignment="1">
      <alignment horizontal="center" vertical="center"/>
    </xf>
    <xf numFmtId="0" fontId="36" fillId="0" borderId="0" xfId="9" applyFont="1" applyAlignment="1">
      <alignment horizontal="center" vertical="center"/>
    </xf>
    <xf numFmtId="0" fontId="12" fillId="0" borderId="0" xfId="1" applyFont="1" applyAlignment="1">
      <alignment horizontal="center" vertical="center"/>
    </xf>
    <xf numFmtId="0" fontId="12" fillId="0" borderId="0" xfId="1" applyFont="1" applyAlignment="1">
      <alignment horizontal="center" vertical="center" wrapText="1"/>
    </xf>
    <xf numFmtId="0" fontId="9" fillId="0" borderId="0" xfId="2" applyFont="1" applyAlignment="1">
      <alignment horizontal="right"/>
    </xf>
    <xf numFmtId="0" fontId="14" fillId="0" borderId="0" xfId="2" applyFont="1" applyAlignment="1">
      <alignment horizontal="center"/>
    </xf>
    <xf numFmtId="0" fontId="9" fillId="0" borderId="0" xfId="2" applyFont="1" applyAlignment="1">
      <alignment horizontal="center"/>
    </xf>
    <xf numFmtId="0" fontId="5" fillId="0" borderId="0" xfId="2" applyFont="1" applyAlignment="1">
      <alignment horizontal="right"/>
    </xf>
    <xf numFmtId="0" fontId="10" fillId="0" borderId="0" xfId="2" applyFont="1" applyAlignment="1">
      <alignment horizontal="center"/>
    </xf>
    <xf numFmtId="0" fontId="6" fillId="0" borderId="0" xfId="0" applyFont="1" applyFill="1" applyAlignment="1">
      <alignment horizontal="center" vertical="center" readingOrder="2"/>
    </xf>
    <xf numFmtId="0" fontId="5" fillId="0" borderId="0" xfId="0" applyFont="1" applyFill="1" applyAlignment="1">
      <alignment horizontal="center" readingOrder="2"/>
    </xf>
    <xf numFmtId="0" fontId="6" fillId="0" borderId="0" xfId="0" applyFont="1" applyFill="1" applyAlignment="1">
      <alignment horizontal="center" vertical="center"/>
    </xf>
    <xf numFmtId="0" fontId="6" fillId="0" borderId="0" xfId="8" applyFont="1" applyFill="1" applyAlignment="1">
      <alignment horizontal="right" vertical="center" wrapText="1" readingOrder="2"/>
    </xf>
    <xf numFmtId="0" fontId="5" fillId="0" borderId="0" xfId="1" applyFont="1" applyFill="1" applyAlignment="1">
      <alignment horizontal="center" readingOrder="2"/>
    </xf>
    <xf numFmtId="0" fontId="5" fillId="0" borderId="0" xfId="8" applyFont="1" applyFill="1" applyAlignment="1">
      <alignment horizontal="center" readingOrder="2"/>
    </xf>
    <xf numFmtId="0" fontId="8" fillId="0" borderId="0" xfId="8" applyFont="1" applyFill="1" applyAlignment="1">
      <alignment horizontal="right" vertical="center" readingOrder="2"/>
    </xf>
    <xf numFmtId="0" fontId="6" fillId="2" borderId="0" xfId="8" applyFont="1" applyFill="1" applyAlignment="1">
      <alignment horizontal="right" vertical="center" wrapText="1" readingOrder="2"/>
    </xf>
    <xf numFmtId="0" fontId="6" fillId="0" borderId="0" xfId="8" applyFont="1" applyAlignment="1">
      <alignment horizontal="right" vertical="center" wrapText="1" readingOrder="2"/>
    </xf>
    <xf numFmtId="0" fontId="6" fillId="0" borderId="0" xfId="8" applyFont="1" applyAlignment="1">
      <alignment horizontal="right" wrapText="1" readingOrder="2"/>
    </xf>
    <xf numFmtId="0" fontId="8" fillId="0" borderId="0" xfId="8" applyFont="1" applyAlignment="1">
      <alignment horizontal="right" vertical="center" wrapText="1" readingOrder="2"/>
    </xf>
    <xf numFmtId="0" fontId="21" fillId="0" borderId="0" xfId="6" applyFont="1" applyAlignment="1">
      <alignment horizontal="center" vertical="center" readingOrder="2"/>
    </xf>
    <xf numFmtId="168" fontId="29" fillId="0" borderId="0" xfId="8" applyNumberFormat="1" applyFont="1" applyFill="1" applyBorder="1" applyAlignment="1">
      <alignment horizontal="right" readingOrder="2"/>
    </xf>
    <xf numFmtId="0" fontId="1" fillId="0" borderId="7" xfId="9" applyBorder="1" applyAlignment="1">
      <alignment horizontal="center" vertical="center"/>
    </xf>
    <xf numFmtId="0" fontId="1" fillId="0" borderId="1" xfId="9" applyBorder="1" applyAlignment="1">
      <alignment horizontal="center" vertical="center"/>
    </xf>
    <xf numFmtId="0" fontId="1" fillId="0" borderId="8" xfId="9" applyBorder="1" applyAlignment="1">
      <alignment horizontal="center" vertical="center"/>
    </xf>
    <xf numFmtId="0" fontId="1" fillId="0" borderId="9" xfId="9" applyBorder="1" applyAlignment="1">
      <alignment horizontal="center" vertical="center"/>
    </xf>
    <xf numFmtId="0" fontId="1" fillId="0" borderId="13" xfId="9" applyBorder="1" applyAlignment="1">
      <alignment horizontal="center" vertical="center"/>
    </xf>
    <xf numFmtId="43" fontId="0" fillId="0" borderId="10" xfId="15" applyNumberFormat="1" applyFont="1" applyBorder="1" applyAlignment="1">
      <alignment horizontal="center" vertical="center"/>
    </xf>
    <xf numFmtId="43" fontId="0" fillId="0" borderId="14" xfId="15" applyNumberFormat="1" applyFont="1" applyBorder="1" applyAlignment="1">
      <alignment horizontal="center" vertical="center"/>
    </xf>
    <xf numFmtId="43" fontId="0" fillId="0" borderId="11" xfId="15" applyNumberFormat="1" applyFont="1" applyBorder="1" applyAlignment="1">
      <alignment horizontal="center" vertical="center"/>
    </xf>
    <xf numFmtId="43" fontId="0" fillId="0" borderId="15" xfId="15" applyNumberFormat="1" applyFont="1" applyBorder="1" applyAlignment="1">
      <alignment horizontal="center" vertical="center"/>
    </xf>
    <xf numFmtId="43" fontId="0" fillId="3" borderId="11" xfId="15" applyNumberFormat="1" applyFont="1" applyFill="1" applyBorder="1" applyAlignment="1">
      <alignment horizontal="center" vertical="center"/>
    </xf>
    <xf numFmtId="43" fontId="0" fillId="3" borderId="15" xfId="15" applyNumberFormat="1" applyFont="1" applyFill="1" applyBorder="1" applyAlignment="1">
      <alignment horizontal="center" vertical="center"/>
    </xf>
    <xf numFmtId="0" fontId="1" fillId="0" borderId="32" xfId="9" applyBorder="1" applyAlignment="1">
      <alignment horizontal="center"/>
    </xf>
    <xf numFmtId="43" fontId="0" fillId="0" borderId="12" xfId="15" applyNumberFormat="1" applyFont="1" applyBorder="1" applyAlignment="1">
      <alignment horizontal="center" vertical="center"/>
    </xf>
    <xf numFmtId="43" fontId="0" fillId="0" borderId="16" xfId="15" applyNumberFormat="1" applyFont="1" applyBorder="1" applyAlignment="1">
      <alignment horizontal="center" vertical="center"/>
    </xf>
    <xf numFmtId="0" fontId="1" fillId="0" borderId="9" xfId="9" applyFill="1" applyBorder="1" applyAlignment="1">
      <alignment horizontal="center" vertical="center"/>
    </xf>
    <xf numFmtId="0" fontId="1" fillId="0" borderId="28" xfId="9" applyFill="1" applyBorder="1" applyAlignment="1">
      <alignment horizontal="center" vertical="center"/>
    </xf>
    <xf numFmtId="0" fontId="1" fillId="0" borderId="13" xfId="9" applyFill="1" applyBorder="1" applyAlignment="1">
      <alignment horizontal="center" vertical="center"/>
    </xf>
    <xf numFmtId="43" fontId="0" fillId="0" borderId="25" xfId="15" applyNumberFormat="1" applyFont="1" applyBorder="1" applyAlignment="1">
      <alignment horizontal="center" wrapText="1"/>
    </xf>
    <xf numFmtId="43" fontId="0" fillId="0" borderId="26" xfId="15" applyNumberFormat="1" applyFont="1" applyBorder="1" applyAlignment="1">
      <alignment horizontal="center" wrapText="1"/>
    </xf>
    <xf numFmtId="43" fontId="0" fillId="0" borderId="27" xfId="15" applyNumberFormat="1" applyFont="1" applyBorder="1" applyAlignment="1">
      <alignment horizontal="center" wrapText="1"/>
    </xf>
    <xf numFmtId="43" fontId="0" fillId="0" borderId="29" xfId="15" applyNumberFormat="1" applyFont="1" applyBorder="1" applyAlignment="1">
      <alignment horizontal="center" wrapText="1"/>
    </xf>
    <xf numFmtId="43" fontId="0" fillId="0" borderId="30" xfId="15" applyNumberFormat="1" applyFont="1" applyBorder="1" applyAlignment="1">
      <alignment horizontal="center" wrapText="1"/>
    </xf>
    <xf numFmtId="43" fontId="0" fillId="0" borderId="31" xfId="15" applyNumberFormat="1" applyFont="1" applyBorder="1" applyAlignment="1">
      <alignment horizontal="center" wrapText="1"/>
    </xf>
    <xf numFmtId="0" fontId="35" fillId="0" borderId="0" xfId="9" applyFont="1" applyAlignment="1">
      <alignment horizontal="center"/>
    </xf>
  </cellXfs>
  <cellStyles count="16">
    <cellStyle name="Comma" xfId="14" builtinId="3"/>
    <cellStyle name="Comma 2" xfId="3"/>
    <cellStyle name="Comma 3" xfId="4"/>
    <cellStyle name="Comma 4" xfId="11"/>
    <cellStyle name="Comma 5" xfId="15"/>
    <cellStyle name="Normal" xfId="0" builtinId="0"/>
    <cellStyle name="Normal 2" xfId="1"/>
    <cellStyle name="Normal 2 2" xfId="2"/>
    <cellStyle name="Normal 2 3" xfId="5"/>
    <cellStyle name="Normal 2 3 2" xfId="8"/>
    <cellStyle name="Normal 3" xfId="6"/>
    <cellStyle name="Normal 3 2" xfId="13"/>
    <cellStyle name="Normal 4" xfId="9"/>
    <cellStyle name="Percent" xfId="12" builtinId="5"/>
    <cellStyle name="Percent 2" xfId="7"/>
    <cellStyle name="Percent 3"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580;&#1583;&#1610;&#1583;%20&#1605;&#1606;&#1591;&#1602;&#1577;%20&#1575;&#1604;&#1591;&#1575;&#1574;&#1601;\2020\&#1580;&#1605;&#1593;&#1610;&#1577;%20&#1579;&#1605;&#1575;&#1604;&#1577;%202020\ReportAccountsTrial_14420601_1012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ميزان المراجعة للحسابات"/>
    </sheetNames>
    <sheetDataSet>
      <sheetData sheetId="0">
        <row r="66">
          <cell r="I66">
            <v>-411878</v>
          </cell>
        </row>
      </sheetData>
    </sheetDataSet>
  </externalBook>
</externalLink>
</file>

<file path=xl/theme/theme1.xml><?xml version="1.0" encoding="utf-8"?>
<a:theme xmlns:a="http://schemas.openxmlformats.org/drawingml/2006/main" name="نسق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B2:U380"/>
  <sheetViews>
    <sheetView rightToLeft="1" view="pageBreakPreview" topLeftCell="A8" zoomScale="90" zoomScaleSheetLayoutView="90" workbookViewId="0">
      <selection activeCell="B13" sqref="B13:G13"/>
    </sheetView>
  </sheetViews>
  <sheetFormatPr defaultColWidth="9.140625" defaultRowHeight="21.75" customHeight="1" x14ac:dyDescent="0.2"/>
  <cols>
    <col min="1" max="1" width="8.140625" style="26" customWidth="1"/>
    <col min="2" max="2" width="34.85546875" style="25" customWidth="1"/>
    <col min="3" max="3" width="8.42578125" style="26" customWidth="1"/>
    <col min="4" max="4" width="1.7109375" style="26" customWidth="1"/>
    <col min="5" max="5" width="15.28515625" style="26" customWidth="1"/>
    <col min="6" max="6" width="5.28515625" style="26" customWidth="1"/>
    <col min="7" max="7" width="11.85546875" style="27" customWidth="1"/>
    <col min="8" max="21" width="9.140625" style="28"/>
    <col min="22" max="257" width="9.140625" style="26"/>
    <col min="258" max="258" width="34.85546875" style="26" customWidth="1"/>
    <col min="259" max="259" width="8.42578125" style="26" customWidth="1"/>
    <col min="260" max="260" width="1.7109375" style="26" customWidth="1"/>
    <col min="261" max="261" width="15.28515625" style="26" customWidth="1"/>
    <col min="262" max="262" width="5.28515625" style="26" customWidth="1"/>
    <col min="263" max="263" width="15.7109375" style="26" bestFit="1" customWidth="1"/>
    <col min="264" max="513" width="9.140625" style="26"/>
    <col min="514" max="514" width="34.85546875" style="26" customWidth="1"/>
    <col min="515" max="515" width="8.42578125" style="26" customWidth="1"/>
    <col min="516" max="516" width="1.7109375" style="26" customWidth="1"/>
    <col min="517" max="517" width="15.28515625" style="26" customWidth="1"/>
    <col min="518" max="518" width="5.28515625" style="26" customWidth="1"/>
    <col min="519" max="519" width="15.7109375" style="26" bestFit="1" customWidth="1"/>
    <col min="520" max="769" width="9.140625" style="26"/>
    <col min="770" max="770" width="34.85546875" style="26" customWidth="1"/>
    <col min="771" max="771" width="8.42578125" style="26" customWidth="1"/>
    <col min="772" max="772" width="1.7109375" style="26" customWidth="1"/>
    <col min="773" max="773" width="15.28515625" style="26" customWidth="1"/>
    <col min="774" max="774" width="5.28515625" style="26" customWidth="1"/>
    <col min="775" max="775" width="15.7109375" style="26" bestFit="1" customWidth="1"/>
    <col min="776" max="1025" width="9.140625" style="26"/>
    <col min="1026" max="1026" width="34.85546875" style="26" customWidth="1"/>
    <col min="1027" max="1027" width="8.42578125" style="26" customWidth="1"/>
    <col min="1028" max="1028" width="1.7109375" style="26" customWidth="1"/>
    <col min="1029" max="1029" width="15.28515625" style="26" customWidth="1"/>
    <col min="1030" max="1030" width="5.28515625" style="26" customWidth="1"/>
    <col min="1031" max="1031" width="15.7109375" style="26" bestFit="1" customWidth="1"/>
    <col min="1032" max="1281" width="9.140625" style="26"/>
    <col min="1282" max="1282" width="34.85546875" style="26" customWidth="1"/>
    <col min="1283" max="1283" width="8.42578125" style="26" customWidth="1"/>
    <col min="1284" max="1284" width="1.7109375" style="26" customWidth="1"/>
    <col min="1285" max="1285" width="15.28515625" style="26" customWidth="1"/>
    <col min="1286" max="1286" width="5.28515625" style="26" customWidth="1"/>
    <col min="1287" max="1287" width="15.7109375" style="26" bestFit="1" customWidth="1"/>
    <col min="1288" max="1537" width="9.140625" style="26"/>
    <col min="1538" max="1538" width="34.85546875" style="26" customWidth="1"/>
    <col min="1539" max="1539" width="8.42578125" style="26" customWidth="1"/>
    <col min="1540" max="1540" width="1.7109375" style="26" customWidth="1"/>
    <col min="1541" max="1541" width="15.28515625" style="26" customWidth="1"/>
    <col min="1542" max="1542" width="5.28515625" style="26" customWidth="1"/>
    <col min="1543" max="1543" width="15.7109375" style="26" bestFit="1" customWidth="1"/>
    <col min="1544" max="1793" width="9.140625" style="26"/>
    <col min="1794" max="1794" width="34.85546875" style="26" customWidth="1"/>
    <col min="1795" max="1795" width="8.42578125" style="26" customWidth="1"/>
    <col min="1796" max="1796" width="1.7109375" style="26" customWidth="1"/>
    <col min="1797" max="1797" width="15.28515625" style="26" customWidth="1"/>
    <col min="1798" max="1798" width="5.28515625" style="26" customWidth="1"/>
    <col min="1799" max="1799" width="15.7109375" style="26" bestFit="1" customWidth="1"/>
    <col min="1800" max="2049" width="9.140625" style="26"/>
    <col min="2050" max="2050" width="34.85546875" style="26" customWidth="1"/>
    <col min="2051" max="2051" width="8.42578125" style="26" customWidth="1"/>
    <col min="2052" max="2052" width="1.7109375" style="26" customWidth="1"/>
    <col min="2053" max="2053" width="15.28515625" style="26" customWidth="1"/>
    <col min="2054" max="2054" width="5.28515625" style="26" customWidth="1"/>
    <col min="2055" max="2055" width="15.7109375" style="26" bestFit="1" customWidth="1"/>
    <col min="2056" max="2305" width="9.140625" style="26"/>
    <col min="2306" max="2306" width="34.85546875" style="26" customWidth="1"/>
    <col min="2307" max="2307" width="8.42578125" style="26" customWidth="1"/>
    <col min="2308" max="2308" width="1.7109375" style="26" customWidth="1"/>
    <col min="2309" max="2309" width="15.28515625" style="26" customWidth="1"/>
    <col min="2310" max="2310" width="5.28515625" style="26" customWidth="1"/>
    <col min="2311" max="2311" width="15.7109375" style="26" bestFit="1" customWidth="1"/>
    <col min="2312" max="2561" width="9.140625" style="26"/>
    <col min="2562" max="2562" width="34.85546875" style="26" customWidth="1"/>
    <col min="2563" max="2563" width="8.42578125" style="26" customWidth="1"/>
    <col min="2564" max="2564" width="1.7109375" style="26" customWidth="1"/>
    <col min="2565" max="2565" width="15.28515625" style="26" customWidth="1"/>
    <col min="2566" max="2566" width="5.28515625" style="26" customWidth="1"/>
    <col min="2567" max="2567" width="15.7109375" style="26" bestFit="1" customWidth="1"/>
    <col min="2568" max="2817" width="9.140625" style="26"/>
    <col min="2818" max="2818" width="34.85546875" style="26" customWidth="1"/>
    <col min="2819" max="2819" width="8.42578125" style="26" customWidth="1"/>
    <col min="2820" max="2820" width="1.7109375" style="26" customWidth="1"/>
    <col min="2821" max="2821" width="15.28515625" style="26" customWidth="1"/>
    <col min="2822" max="2822" width="5.28515625" style="26" customWidth="1"/>
    <col min="2823" max="2823" width="15.7109375" style="26" bestFit="1" customWidth="1"/>
    <col min="2824" max="3073" width="9.140625" style="26"/>
    <col min="3074" max="3074" width="34.85546875" style="26" customWidth="1"/>
    <col min="3075" max="3075" width="8.42578125" style="26" customWidth="1"/>
    <col min="3076" max="3076" width="1.7109375" style="26" customWidth="1"/>
    <col min="3077" max="3077" width="15.28515625" style="26" customWidth="1"/>
    <col min="3078" max="3078" width="5.28515625" style="26" customWidth="1"/>
    <col min="3079" max="3079" width="15.7109375" style="26" bestFit="1" customWidth="1"/>
    <col min="3080" max="3329" width="9.140625" style="26"/>
    <col min="3330" max="3330" width="34.85546875" style="26" customWidth="1"/>
    <col min="3331" max="3331" width="8.42578125" style="26" customWidth="1"/>
    <col min="3332" max="3332" width="1.7109375" style="26" customWidth="1"/>
    <col min="3333" max="3333" width="15.28515625" style="26" customWidth="1"/>
    <col min="3334" max="3334" width="5.28515625" style="26" customWidth="1"/>
    <col min="3335" max="3335" width="15.7109375" style="26" bestFit="1" customWidth="1"/>
    <col min="3336" max="3585" width="9.140625" style="26"/>
    <col min="3586" max="3586" width="34.85546875" style="26" customWidth="1"/>
    <col min="3587" max="3587" width="8.42578125" style="26" customWidth="1"/>
    <col min="3588" max="3588" width="1.7109375" style="26" customWidth="1"/>
    <col min="3589" max="3589" width="15.28515625" style="26" customWidth="1"/>
    <col min="3590" max="3590" width="5.28515625" style="26" customWidth="1"/>
    <col min="3591" max="3591" width="15.7109375" style="26" bestFit="1" customWidth="1"/>
    <col min="3592" max="3841" width="9.140625" style="26"/>
    <col min="3842" max="3842" width="34.85546875" style="26" customWidth="1"/>
    <col min="3843" max="3843" width="8.42578125" style="26" customWidth="1"/>
    <col min="3844" max="3844" width="1.7109375" style="26" customWidth="1"/>
    <col min="3845" max="3845" width="15.28515625" style="26" customWidth="1"/>
    <col min="3846" max="3846" width="5.28515625" style="26" customWidth="1"/>
    <col min="3847" max="3847" width="15.7109375" style="26" bestFit="1" customWidth="1"/>
    <col min="3848" max="4097" width="9.140625" style="26"/>
    <col min="4098" max="4098" width="34.85546875" style="26" customWidth="1"/>
    <col min="4099" max="4099" width="8.42578125" style="26" customWidth="1"/>
    <col min="4100" max="4100" width="1.7109375" style="26" customWidth="1"/>
    <col min="4101" max="4101" width="15.28515625" style="26" customWidth="1"/>
    <col min="4102" max="4102" width="5.28515625" style="26" customWidth="1"/>
    <col min="4103" max="4103" width="15.7109375" style="26" bestFit="1" customWidth="1"/>
    <col min="4104" max="4353" width="9.140625" style="26"/>
    <col min="4354" max="4354" width="34.85546875" style="26" customWidth="1"/>
    <col min="4355" max="4355" width="8.42578125" style="26" customWidth="1"/>
    <col min="4356" max="4356" width="1.7109375" style="26" customWidth="1"/>
    <col min="4357" max="4357" width="15.28515625" style="26" customWidth="1"/>
    <col min="4358" max="4358" width="5.28515625" style="26" customWidth="1"/>
    <col min="4359" max="4359" width="15.7109375" style="26" bestFit="1" customWidth="1"/>
    <col min="4360" max="4609" width="9.140625" style="26"/>
    <col min="4610" max="4610" width="34.85546875" style="26" customWidth="1"/>
    <col min="4611" max="4611" width="8.42578125" style="26" customWidth="1"/>
    <col min="4612" max="4612" width="1.7109375" style="26" customWidth="1"/>
    <col min="4613" max="4613" width="15.28515625" style="26" customWidth="1"/>
    <col min="4614" max="4614" width="5.28515625" style="26" customWidth="1"/>
    <col min="4615" max="4615" width="15.7109375" style="26" bestFit="1" customWidth="1"/>
    <col min="4616" max="4865" width="9.140625" style="26"/>
    <col min="4866" max="4866" width="34.85546875" style="26" customWidth="1"/>
    <col min="4867" max="4867" width="8.42578125" style="26" customWidth="1"/>
    <col min="4868" max="4868" width="1.7109375" style="26" customWidth="1"/>
    <col min="4869" max="4869" width="15.28515625" style="26" customWidth="1"/>
    <col min="4870" max="4870" width="5.28515625" style="26" customWidth="1"/>
    <col min="4871" max="4871" width="15.7109375" style="26" bestFit="1" customWidth="1"/>
    <col min="4872" max="5121" width="9.140625" style="26"/>
    <col min="5122" max="5122" width="34.85546875" style="26" customWidth="1"/>
    <col min="5123" max="5123" width="8.42578125" style="26" customWidth="1"/>
    <col min="5124" max="5124" width="1.7109375" style="26" customWidth="1"/>
    <col min="5125" max="5125" width="15.28515625" style="26" customWidth="1"/>
    <col min="5126" max="5126" width="5.28515625" style="26" customWidth="1"/>
    <col min="5127" max="5127" width="15.7109375" style="26" bestFit="1" customWidth="1"/>
    <col min="5128" max="5377" width="9.140625" style="26"/>
    <col min="5378" max="5378" width="34.85546875" style="26" customWidth="1"/>
    <col min="5379" max="5379" width="8.42578125" style="26" customWidth="1"/>
    <col min="5380" max="5380" width="1.7109375" style="26" customWidth="1"/>
    <col min="5381" max="5381" width="15.28515625" style="26" customWidth="1"/>
    <col min="5382" max="5382" width="5.28515625" style="26" customWidth="1"/>
    <col min="5383" max="5383" width="15.7109375" style="26" bestFit="1" customWidth="1"/>
    <col min="5384" max="5633" width="9.140625" style="26"/>
    <col min="5634" max="5634" width="34.85546875" style="26" customWidth="1"/>
    <col min="5635" max="5635" width="8.42578125" style="26" customWidth="1"/>
    <col min="5636" max="5636" width="1.7109375" style="26" customWidth="1"/>
    <col min="5637" max="5637" width="15.28515625" style="26" customWidth="1"/>
    <col min="5638" max="5638" width="5.28515625" style="26" customWidth="1"/>
    <col min="5639" max="5639" width="15.7109375" style="26" bestFit="1" customWidth="1"/>
    <col min="5640" max="5889" width="9.140625" style="26"/>
    <col min="5890" max="5890" width="34.85546875" style="26" customWidth="1"/>
    <col min="5891" max="5891" width="8.42578125" style="26" customWidth="1"/>
    <col min="5892" max="5892" width="1.7109375" style="26" customWidth="1"/>
    <col min="5893" max="5893" width="15.28515625" style="26" customWidth="1"/>
    <col min="5894" max="5894" width="5.28515625" style="26" customWidth="1"/>
    <col min="5895" max="5895" width="15.7109375" style="26" bestFit="1" customWidth="1"/>
    <col min="5896" max="6145" width="9.140625" style="26"/>
    <col min="6146" max="6146" width="34.85546875" style="26" customWidth="1"/>
    <col min="6147" max="6147" width="8.42578125" style="26" customWidth="1"/>
    <col min="6148" max="6148" width="1.7109375" style="26" customWidth="1"/>
    <col min="6149" max="6149" width="15.28515625" style="26" customWidth="1"/>
    <col min="6150" max="6150" width="5.28515625" style="26" customWidth="1"/>
    <col min="6151" max="6151" width="15.7109375" style="26" bestFit="1" customWidth="1"/>
    <col min="6152" max="6401" width="9.140625" style="26"/>
    <col min="6402" max="6402" width="34.85546875" style="26" customWidth="1"/>
    <col min="6403" max="6403" width="8.42578125" style="26" customWidth="1"/>
    <col min="6404" max="6404" width="1.7109375" style="26" customWidth="1"/>
    <col min="6405" max="6405" width="15.28515625" style="26" customWidth="1"/>
    <col min="6406" max="6406" width="5.28515625" style="26" customWidth="1"/>
    <col min="6407" max="6407" width="15.7109375" style="26" bestFit="1" customWidth="1"/>
    <col min="6408" max="6657" width="9.140625" style="26"/>
    <col min="6658" max="6658" width="34.85546875" style="26" customWidth="1"/>
    <col min="6659" max="6659" width="8.42578125" style="26" customWidth="1"/>
    <col min="6660" max="6660" width="1.7109375" style="26" customWidth="1"/>
    <col min="6661" max="6661" width="15.28515625" style="26" customWidth="1"/>
    <col min="6662" max="6662" width="5.28515625" style="26" customWidth="1"/>
    <col min="6663" max="6663" width="15.7109375" style="26" bestFit="1" customWidth="1"/>
    <col min="6664" max="6913" width="9.140625" style="26"/>
    <col min="6914" max="6914" width="34.85546875" style="26" customWidth="1"/>
    <col min="6915" max="6915" width="8.42578125" style="26" customWidth="1"/>
    <col min="6916" max="6916" width="1.7109375" style="26" customWidth="1"/>
    <col min="6917" max="6917" width="15.28515625" style="26" customWidth="1"/>
    <col min="6918" max="6918" width="5.28515625" style="26" customWidth="1"/>
    <col min="6919" max="6919" width="15.7109375" style="26" bestFit="1" customWidth="1"/>
    <col min="6920" max="7169" width="9.140625" style="26"/>
    <col min="7170" max="7170" width="34.85546875" style="26" customWidth="1"/>
    <col min="7171" max="7171" width="8.42578125" style="26" customWidth="1"/>
    <col min="7172" max="7172" width="1.7109375" style="26" customWidth="1"/>
    <col min="7173" max="7173" width="15.28515625" style="26" customWidth="1"/>
    <col min="7174" max="7174" width="5.28515625" style="26" customWidth="1"/>
    <col min="7175" max="7175" width="15.7109375" style="26" bestFit="1" customWidth="1"/>
    <col min="7176" max="7425" width="9.140625" style="26"/>
    <col min="7426" max="7426" width="34.85546875" style="26" customWidth="1"/>
    <col min="7427" max="7427" width="8.42578125" style="26" customWidth="1"/>
    <col min="7428" max="7428" width="1.7109375" style="26" customWidth="1"/>
    <col min="7429" max="7429" width="15.28515625" style="26" customWidth="1"/>
    <col min="7430" max="7430" width="5.28515625" style="26" customWidth="1"/>
    <col min="7431" max="7431" width="15.7109375" style="26" bestFit="1" customWidth="1"/>
    <col min="7432" max="7681" width="9.140625" style="26"/>
    <col min="7682" max="7682" width="34.85546875" style="26" customWidth="1"/>
    <col min="7683" max="7683" width="8.42578125" style="26" customWidth="1"/>
    <col min="7684" max="7684" width="1.7109375" style="26" customWidth="1"/>
    <col min="7685" max="7685" width="15.28515625" style="26" customWidth="1"/>
    <col min="7686" max="7686" width="5.28515625" style="26" customWidth="1"/>
    <col min="7687" max="7687" width="15.7109375" style="26" bestFit="1" customWidth="1"/>
    <col min="7688" max="7937" width="9.140625" style="26"/>
    <col min="7938" max="7938" width="34.85546875" style="26" customWidth="1"/>
    <col min="7939" max="7939" width="8.42578125" style="26" customWidth="1"/>
    <col min="7940" max="7940" width="1.7109375" style="26" customWidth="1"/>
    <col min="7941" max="7941" width="15.28515625" style="26" customWidth="1"/>
    <col min="7942" max="7942" width="5.28515625" style="26" customWidth="1"/>
    <col min="7943" max="7943" width="15.7109375" style="26" bestFit="1" customWidth="1"/>
    <col min="7944" max="8193" width="9.140625" style="26"/>
    <col min="8194" max="8194" width="34.85546875" style="26" customWidth="1"/>
    <col min="8195" max="8195" width="8.42578125" style="26" customWidth="1"/>
    <col min="8196" max="8196" width="1.7109375" style="26" customWidth="1"/>
    <col min="8197" max="8197" width="15.28515625" style="26" customWidth="1"/>
    <col min="8198" max="8198" width="5.28515625" style="26" customWidth="1"/>
    <col min="8199" max="8199" width="15.7109375" style="26" bestFit="1" customWidth="1"/>
    <col min="8200" max="8449" width="9.140625" style="26"/>
    <col min="8450" max="8450" width="34.85546875" style="26" customWidth="1"/>
    <col min="8451" max="8451" width="8.42578125" style="26" customWidth="1"/>
    <col min="8452" max="8452" width="1.7109375" style="26" customWidth="1"/>
    <col min="8453" max="8453" width="15.28515625" style="26" customWidth="1"/>
    <col min="8454" max="8454" width="5.28515625" style="26" customWidth="1"/>
    <col min="8455" max="8455" width="15.7109375" style="26" bestFit="1" customWidth="1"/>
    <col min="8456" max="8705" width="9.140625" style="26"/>
    <col min="8706" max="8706" width="34.85546875" style="26" customWidth="1"/>
    <col min="8707" max="8707" width="8.42578125" style="26" customWidth="1"/>
    <col min="8708" max="8708" width="1.7109375" style="26" customWidth="1"/>
    <col min="8709" max="8709" width="15.28515625" style="26" customWidth="1"/>
    <col min="8710" max="8710" width="5.28515625" style="26" customWidth="1"/>
    <col min="8711" max="8711" width="15.7109375" style="26" bestFit="1" customWidth="1"/>
    <col min="8712" max="8961" width="9.140625" style="26"/>
    <col min="8962" max="8962" width="34.85546875" style="26" customWidth="1"/>
    <col min="8963" max="8963" width="8.42578125" style="26" customWidth="1"/>
    <col min="8964" max="8964" width="1.7109375" style="26" customWidth="1"/>
    <col min="8965" max="8965" width="15.28515625" style="26" customWidth="1"/>
    <col min="8966" max="8966" width="5.28515625" style="26" customWidth="1"/>
    <col min="8967" max="8967" width="15.7109375" style="26" bestFit="1" customWidth="1"/>
    <col min="8968" max="9217" width="9.140625" style="26"/>
    <col min="9218" max="9218" width="34.85546875" style="26" customWidth="1"/>
    <col min="9219" max="9219" width="8.42578125" style="26" customWidth="1"/>
    <col min="9220" max="9220" width="1.7109375" style="26" customWidth="1"/>
    <col min="9221" max="9221" width="15.28515625" style="26" customWidth="1"/>
    <col min="9222" max="9222" width="5.28515625" style="26" customWidth="1"/>
    <col min="9223" max="9223" width="15.7109375" style="26" bestFit="1" customWidth="1"/>
    <col min="9224" max="9473" width="9.140625" style="26"/>
    <col min="9474" max="9474" width="34.85546875" style="26" customWidth="1"/>
    <col min="9475" max="9475" width="8.42578125" style="26" customWidth="1"/>
    <col min="9476" max="9476" width="1.7109375" style="26" customWidth="1"/>
    <col min="9477" max="9477" width="15.28515625" style="26" customWidth="1"/>
    <col min="9478" max="9478" width="5.28515625" style="26" customWidth="1"/>
    <col min="9479" max="9479" width="15.7109375" style="26" bestFit="1" customWidth="1"/>
    <col min="9480" max="9729" width="9.140625" style="26"/>
    <col min="9730" max="9730" width="34.85546875" style="26" customWidth="1"/>
    <col min="9731" max="9731" width="8.42578125" style="26" customWidth="1"/>
    <col min="9732" max="9732" width="1.7109375" style="26" customWidth="1"/>
    <col min="9733" max="9733" width="15.28515625" style="26" customWidth="1"/>
    <col min="9734" max="9734" width="5.28515625" style="26" customWidth="1"/>
    <col min="9735" max="9735" width="15.7109375" style="26" bestFit="1" customWidth="1"/>
    <col min="9736" max="9985" width="9.140625" style="26"/>
    <col min="9986" max="9986" width="34.85546875" style="26" customWidth="1"/>
    <col min="9987" max="9987" width="8.42578125" style="26" customWidth="1"/>
    <col min="9988" max="9988" width="1.7109375" style="26" customWidth="1"/>
    <col min="9989" max="9989" width="15.28515625" style="26" customWidth="1"/>
    <col min="9990" max="9990" width="5.28515625" style="26" customWidth="1"/>
    <col min="9991" max="9991" width="15.7109375" style="26" bestFit="1" customWidth="1"/>
    <col min="9992" max="10241" width="9.140625" style="26"/>
    <col min="10242" max="10242" width="34.85546875" style="26" customWidth="1"/>
    <col min="10243" max="10243" width="8.42578125" style="26" customWidth="1"/>
    <col min="10244" max="10244" width="1.7109375" style="26" customWidth="1"/>
    <col min="10245" max="10245" width="15.28515625" style="26" customWidth="1"/>
    <col min="10246" max="10246" width="5.28515625" style="26" customWidth="1"/>
    <col min="10247" max="10247" width="15.7109375" style="26" bestFit="1" customWidth="1"/>
    <col min="10248" max="10497" width="9.140625" style="26"/>
    <col min="10498" max="10498" width="34.85546875" style="26" customWidth="1"/>
    <col min="10499" max="10499" width="8.42578125" style="26" customWidth="1"/>
    <col min="10500" max="10500" width="1.7109375" style="26" customWidth="1"/>
    <col min="10501" max="10501" width="15.28515625" style="26" customWidth="1"/>
    <col min="10502" max="10502" width="5.28515625" style="26" customWidth="1"/>
    <col min="10503" max="10503" width="15.7109375" style="26" bestFit="1" customWidth="1"/>
    <col min="10504" max="10753" width="9.140625" style="26"/>
    <col min="10754" max="10754" width="34.85546875" style="26" customWidth="1"/>
    <col min="10755" max="10755" width="8.42578125" style="26" customWidth="1"/>
    <col min="10756" max="10756" width="1.7109375" style="26" customWidth="1"/>
    <col min="10757" max="10757" width="15.28515625" style="26" customWidth="1"/>
    <col min="10758" max="10758" width="5.28515625" style="26" customWidth="1"/>
    <col min="10759" max="10759" width="15.7109375" style="26" bestFit="1" customWidth="1"/>
    <col min="10760" max="11009" width="9.140625" style="26"/>
    <col min="11010" max="11010" width="34.85546875" style="26" customWidth="1"/>
    <col min="11011" max="11011" width="8.42578125" style="26" customWidth="1"/>
    <col min="11012" max="11012" width="1.7109375" style="26" customWidth="1"/>
    <col min="11013" max="11013" width="15.28515625" style="26" customWidth="1"/>
    <col min="11014" max="11014" width="5.28515625" style="26" customWidth="1"/>
    <col min="11015" max="11015" width="15.7109375" style="26" bestFit="1" customWidth="1"/>
    <col min="11016" max="11265" width="9.140625" style="26"/>
    <col min="11266" max="11266" width="34.85546875" style="26" customWidth="1"/>
    <col min="11267" max="11267" width="8.42578125" style="26" customWidth="1"/>
    <col min="11268" max="11268" width="1.7109375" style="26" customWidth="1"/>
    <col min="11269" max="11269" width="15.28515625" style="26" customWidth="1"/>
    <col min="11270" max="11270" width="5.28515625" style="26" customWidth="1"/>
    <col min="11271" max="11271" width="15.7109375" style="26" bestFit="1" customWidth="1"/>
    <col min="11272" max="11521" width="9.140625" style="26"/>
    <col min="11522" max="11522" width="34.85546875" style="26" customWidth="1"/>
    <col min="11523" max="11523" width="8.42578125" style="26" customWidth="1"/>
    <col min="11524" max="11524" width="1.7109375" style="26" customWidth="1"/>
    <col min="11525" max="11525" width="15.28515625" style="26" customWidth="1"/>
    <col min="11526" max="11526" width="5.28515625" style="26" customWidth="1"/>
    <col min="11527" max="11527" width="15.7109375" style="26" bestFit="1" customWidth="1"/>
    <col min="11528" max="11777" width="9.140625" style="26"/>
    <col min="11778" max="11778" width="34.85546875" style="26" customWidth="1"/>
    <col min="11779" max="11779" width="8.42578125" style="26" customWidth="1"/>
    <col min="11780" max="11780" width="1.7109375" style="26" customWidth="1"/>
    <col min="11781" max="11781" width="15.28515625" style="26" customWidth="1"/>
    <col min="11782" max="11782" width="5.28515625" style="26" customWidth="1"/>
    <col min="11783" max="11783" width="15.7109375" style="26" bestFit="1" customWidth="1"/>
    <col min="11784" max="12033" width="9.140625" style="26"/>
    <col min="12034" max="12034" width="34.85546875" style="26" customWidth="1"/>
    <col min="12035" max="12035" width="8.42578125" style="26" customWidth="1"/>
    <col min="12036" max="12036" width="1.7109375" style="26" customWidth="1"/>
    <col min="12037" max="12037" width="15.28515625" style="26" customWidth="1"/>
    <col min="12038" max="12038" width="5.28515625" style="26" customWidth="1"/>
    <col min="12039" max="12039" width="15.7109375" style="26" bestFit="1" customWidth="1"/>
    <col min="12040" max="12289" width="9.140625" style="26"/>
    <col min="12290" max="12290" width="34.85546875" style="26" customWidth="1"/>
    <col min="12291" max="12291" width="8.42578125" style="26" customWidth="1"/>
    <col min="12292" max="12292" width="1.7109375" style="26" customWidth="1"/>
    <col min="12293" max="12293" width="15.28515625" style="26" customWidth="1"/>
    <col min="12294" max="12294" width="5.28515625" style="26" customWidth="1"/>
    <col min="12295" max="12295" width="15.7109375" style="26" bestFit="1" customWidth="1"/>
    <col min="12296" max="12545" width="9.140625" style="26"/>
    <col min="12546" max="12546" width="34.85546875" style="26" customWidth="1"/>
    <col min="12547" max="12547" width="8.42578125" style="26" customWidth="1"/>
    <col min="12548" max="12548" width="1.7109375" style="26" customWidth="1"/>
    <col min="12549" max="12549" width="15.28515625" style="26" customWidth="1"/>
    <col min="12550" max="12550" width="5.28515625" style="26" customWidth="1"/>
    <col min="12551" max="12551" width="15.7109375" style="26" bestFit="1" customWidth="1"/>
    <col min="12552" max="12801" width="9.140625" style="26"/>
    <col min="12802" max="12802" width="34.85546875" style="26" customWidth="1"/>
    <col min="12803" max="12803" width="8.42578125" style="26" customWidth="1"/>
    <col min="12804" max="12804" width="1.7109375" style="26" customWidth="1"/>
    <col min="12805" max="12805" width="15.28515625" style="26" customWidth="1"/>
    <col min="12806" max="12806" width="5.28515625" style="26" customWidth="1"/>
    <col min="12807" max="12807" width="15.7109375" style="26" bestFit="1" customWidth="1"/>
    <col min="12808" max="13057" width="9.140625" style="26"/>
    <col min="13058" max="13058" width="34.85546875" style="26" customWidth="1"/>
    <col min="13059" max="13059" width="8.42578125" style="26" customWidth="1"/>
    <col min="13060" max="13060" width="1.7109375" style="26" customWidth="1"/>
    <col min="13061" max="13061" width="15.28515625" style="26" customWidth="1"/>
    <col min="13062" max="13062" width="5.28515625" style="26" customWidth="1"/>
    <col min="13063" max="13063" width="15.7109375" style="26" bestFit="1" customWidth="1"/>
    <col min="13064" max="13313" width="9.140625" style="26"/>
    <col min="13314" max="13314" width="34.85546875" style="26" customWidth="1"/>
    <col min="13315" max="13315" width="8.42578125" style="26" customWidth="1"/>
    <col min="13316" max="13316" width="1.7109375" style="26" customWidth="1"/>
    <col min="13317" max="13317" width="15.28515625" style="26" customWidth="1"/>
    <col min="13318" max="13318" width="5.28515625" style="26" customWidth="1"/>
    <col min="13319" max="13319" width="15.7109375" style="26" bestFit="1" customWidth="1"/>
    <col min="13320" max="13569" width="9.140625" style="26"/>
    <col min="13570" max="13570" width="34.85546875" style="26" customWidth="1"/>
    <col min="13571" max="13571" width="8.42578125" style="26" customWidth="1"/>
    <col min="13572" max="13572" width="1.7109375" style="26" customWidth="1"/>
    <col min="13573" max="13573" width="15.28515625" style="26" customWidth="1"/>
    <col min="13574" max="13574" width="5.28515625" style="26" customWidth="1"/>
    <col min="13575" max="13575" width="15.7109375" style="26" bestFit="1" customWidth="1"/>
    <col min="13576" max="13825" width="9.140625" style="26"/>
    <col min="13826" max="13826" width="34.85546875" style="26" customWidth="1"/>
    <col min="13827" max="13827" width="8.42578125" style="26" customWidth="1"/>
    <col min="13828" max="13828" width="1.7109375" style="26" customWidth="1"/>
    <col min="13829" max="13829" width="15.28515625" style="26" customWidth="1"/>
    <col min="13830" max="13830" width="5.28515625" style="26" customWidth="1"/>
    <col min="13831" max="13831" width="15.7109375" style="26" bestFit="1" customWidth="1"/>
    <col min="13832" max="14081" width="9.140625" style="26"/>
    <col min="14082" max="14082" width="34.85546875" style="26" customWidth="1"/>
    <col min="14083" max="14083" width="8.42578125" style="26" customWidth="1"/>
    <col min="14084" max="14084" width="1.7109375" style="26" customWidth="1"/>
    <col min="14085" max="14085" width="15.28515625" style="26" customWidth="1"/>
    <col min="14086" max="14086" width="5.28515625" style="26" customWidth="1"/>
    <col min="14087" max="14087" width="15.7109375" style="26" bestFit="1" customWidth="1"/>
    <col min="14088" max="14337" width="9.140625" style="26"/>
    <col min="14338" max="14338" width="34.85546875" style="26" customWidth="1"/>
    <col min="14339" max="14339" width="8.42578125" style="26" customWidth="1"/>
    <col min="14340" max="14340" width="1.7109375" style="26" customWidth="1"/>
    <col min="14341" max="14341" width="15.28515625" style="26" customWidth="1"/>
    <col min="14342" max="14342" width="5.28515625" style="26" customWidth="1"/>
    <col min="14343" max="14343" width="15.7109375" style="26" bestFit="1" customWidth="1"/>
    <col min="14344" max="14593" width="9.140625" style="26"/>
    <col min="14594" max="14594" width="34.85546875" style="26" customWidth="1"/>
    <col min="14595" max="14595" width="8.42578125" style="26" customWidth="1"/>
    <col min="14596" max="14596" width="1.7109375" style="26" customWidth="1"/>
    <col min="14597" max="14597" width="15.28515625" style="26" customWidth="1"/>
    <col min="14598" max="14598" width="5.28515625" style="26" customWidth="1"/>
    <col min="14599" max="14599" width="15.7109375" style="26" bestFit="1" customWidth="1"/>
    <col min="14600" max="14849" width="9.140625" style="26"/>
    <col min="14850" max="14850" width="34.85546875" style="26" customWidth="1"/>
    <col min="14851" max="14851" width="8.42578125" style="26" customWidth="1"/>
    <col min="14852" max="14852" width="1.7109375" style="26" customWidth="1"/>
    <col min="14853" max="14853" width="15.28515625" style="26" customWidth="1"/>
    <col min="14854" max="14854" width="5.28515625" style="26" customWidth="1"/>
    <col min="14855" max="14855" width="15.7109375" style="26" bestFit="1" customWidth="1"/>
    <col min="14856" max="15105" width="9.140625" style="26"/>
    <col min="15106" max="15106" width="34.85546875" style="26" customWidth="1"/>
    <col min="15107" max="15107" width="8.42578125" style="26" customWidth="1"/>
    <col min="15108" max="15108" width="1.7109375" style="26" customWidth="1"/>
    <col min="15109" max="15109" width="15.28515625" style="26" customWidth="1"/>
    <col min="15110" max="15110" width="5.28515625" style="26" customWidth="1"/>
    <col min="15111" max="15111" width="15.7109375" style="26" bestFit="1" customWidth="1"/>
    <col min="15112" max="15361" width="9.140625" style="26"/>
    <col min="15362" max="15362" width="34.85546875" style="26" customWidth="1"/>
    <col min="15363" max="15363" width="8.42578125" style="26" customWidth="1"/>
    <col min="15364" max="15364" width="1.7109375" style="26" customWidth="1"/>
    <col min="15365" max="15365" width="15.28515625" style="26" customWidth="1"/>
    <col min="15366" max="15366" width="5.28515625" style="26" customWidth="1"/>
    <col min="15367" max="15367" width="15.7109375" style="26" bestFit="1" customWidth="1"/>
    <col min="15368" max="15617" width="9.140625" style="26"/>
    <col min="15618" max="15618" width="34.85546875" style="26" customWidth="1"/>
    <col min="15619" max="15619" width="8.42578125" style="26" customWidth="1"/>
    <col min="15620" max="15620" width="1.7109375" style="26" customWidth="1"/>
    <col min="15621" max="15621" width="15.28515625" style="26" customWidth="1"/>
    <col min="15622" max="15622" width="5.28515625" style="26" customWidth="1"/>
    <col min="15623" max="15623" width="15.7109375" style="26" bestFit="1" customWidth="1"/>
    <col min="15624" max="15873" width="9.140625" style="26"/>
    <col min="15874" max="15874" width="34.85546875" style="26" customWidth="1"/>
    <col min="15875" max="15875" width="8.42578125" style="26" customWidth="1"/>
    <col min="15876" max="15876" width="1.7109375" style="26" customWidth="1"/>
    <col min="15877" max="15877" width="15.28515625" style="26" customWidth="1"/>
    <col min="15878" max="15878" width="5.28515625" style="26" customWidth="1"/>
    <col min="15879" max="15879" width="15.7109375" style="26" bestFit="1" customWidth="1"/>
    <col min="15880" max="16129" width="9.140625" style="26"/>
    <col min="16130" max="16130" width="34.85546875" style="26" customWidth="1"/>
    <col min="16131" max="16131" width="8.42578125" style="26" customWidth="1"/>
    <col min="16132" max="16132" width="1.7109375" style="26" customWidth="1"/>
    <col min="16133" max="16133" width="15.28515625" style="26" customWidth="1"/>
    <col min="16134" max="16134" width="5.28515625" style="26" customWidth="1"/>
    <col min="16135" max="16135" width="15.7109375" style="26" bestFit="1" customWidth="1"/>
    <col min="16136" max="16384" width="9.140625" style="26"/>
  </cols>
  <sheetData>
    <row r="2" spans="2:7" s="26" customFormat="1" ht="21.75" customHeight="1" x14ac:dyDescent="0.25">
      <c r="B2" s="25"/>
      <c r="G2" s="27"/>
    </row>
    <row r="3" spans="2:7" s="26" customFormat="1" ht="21.75" customHeight="1" x14ac:dyDescent="0.25">
      <c r="B3" s="25"/>
      <c r="G3" s="27"/>
    </row>
    <row r="4" spans="2:7" s="26" customFormat="1" ht="21.75" customHeight="1" x14ac:dyDescent="0.25">
      <c r="B4" s="25"/>
      <c r="G4" s="27"/>
    </row>
    <row r="5" spans="2:7" s="26" customFormat="1" ht="21.75" customHeight="1" x14ac:dyDescent="0.25">
      <c r="B5" s="25"/>
      <c r="G5" s="27"/>
    </row>
    <row r="6" spans="2:7" s="26" customFormat="1" ht="21.75" customHeight="1" x14ac:dyDescent="0.25">
      <c r="B6" s="25"/>
      <c r="G6" s="27"/>
    </row>
    <row r="7" spans="2:7" s="26" customFormat="1" ht="21.75" customHeight="1" x14ac:dyDescent="0.25">
      <c r="B7" s="25"/>
      <c r="G7" s="27"/>
    </row>
    <row r="8" spans="2:7" s="26" customFormat="1" ht="21.75" customHeight="1" x14ac:dyDescent="0.25">
      <c r="G8" s="27"/>
    </row>
    <row r="9" spans="2:7" s="26" customFormat="1" ht="21.75" customHeight="1" x14ac:dyDescent="0.25">
      <c r="G9" s="27"/>
    </row>
    <row r="10" spans="2:7" s="26" customFormat="1" ht="21.75" customHeight="1" x14ac:dyDescent="0.25">
      <c r="G10" s="27"/>
    </row>
    <row r="11" spans="2:7" s="26" customFormat="1" ht="20.25" x14ac:dyDescent="0.25">
      <c r="B11" s="251" t="s">
        <v>169</v>
      </c>
      <c r="C11" s="251"/>
      <c r="D11" s="251"/>
      <c r="E11" s="251"/>
      <c r="F11" s="251"/>
      <c r="G11" s="251"/>
    </row>
    <row r="12" spans="2:7" s="26" customFormat="1" ht="20.25" x14ac:dyDescent="0.25">
      <c r="B12" s="251" t="s">
        <v>344</v>
      </c>
      <c r="C12" s="251"/>
      <c r="D12" s="251"/>
      <c r="E12" s="251"/>
      <c r="F12" s="251"/>
      <c r="G12" s="251"/>
    </row>
    <row r="13" spans="2:7" s="26" customFormat="1" ht="20.25" x14ac:dyDescent="0.25">
      <c r="B13" s="251" t="s">
        <v>171</v>
      </c>
      <c r="C13" s="251"/>
      <c r="D13" s="251"/>
      <c r="E13" s="251"/>
      <c r="F13" s="251"/>
      <c r="G13" s="251"/>
    </row>
    <row r="14" spans="2:7" s="26" customFormat="1" ht="20.25" x14ac:dyDescent="0.25">
      <c r="B14" s="252" t="s">
        <v>298</v>
      </c>
      <c r="C14" s="251"/>
      <c r="D14" s="251"/>
      <c r="E14" s="251"/>
      <c r="F14" s="251"/>
      <c r="G14" s="251"/>
    </row>
    <row r="15" spans="2:7" s="26" customFormat="1" ht="21.75" customHeight="1" x14ac:dyDescent="0.25">
      <c r="B15" s="25"/>
      <c r="G15" s="27"/>
    </row>
    <row r="16" spans="2:7" s="26" customFormat="1" ht="21.75" customHeight="1" x14ac:dyDescent="0.25">
      <c r="B16" s="25"/>
      <c r="G16" s="27"/>
    </row>
    <row r="17" spans="2:7" s="26" customFormat="1" ht="21.75" hidden="1" customHeight="1" x14ac:dyDescent="0.25">
      <c r="B17" s="25"/>
      <c r="G17" s="27"/>
    </row>
    <row r="18" spans="2:7" s="26" customFormat="1" ht="21.75" hidden="1" customHeight="1" x14ac:dyDescent="0.25">
      <c r="B18" s="25"/>
      <c r="G18" s="27"/>
    </row>
    <row r="19" spans="2:7" s="26" customFormat="1" ht="21.75" hidden="1" customHeight="1" x14ac:dyDescent="0.25">
      <c r="B19" s="25"/>
      <c r="G19" s="27"/>
    </row>
    <row r="20" spans="2:7" s="26" customFormat="1" ht="21.75" hidden="1" customHeight="1" x14ac:dyDescent="0.25">
      <c r="B20" s="25"/>
      <c r="G20" s="27"/>
    </row>
    <row r="21" spans="2:7" s="26" customFormat="1" ht="21.75" hidden="1" customHeight="1" x14ac:dyDescent="0.25">
      <c r="B21" s="25"/>
      <c r="G21" s="27"/>
    </row>
    <row r="22" spans="2:7" s="26" customFormat="1" ht="21.75" hidden="1" customHeight="1" x14ac:dyDescent="0.25">
      <c r="B22" s="25"/>
      <c r="G22" s="27"/>
    </row>
    <row r="23" spans="2:7" s="26" customFormat="1" ht="21.75" hidden="1" customHeight="1" x14ac:dyDescent="0.25">
      <c r="B23" s="25"/>
      <c r="G23" s="27"/>
    </row>
    <row r="24" spans="2:7" s="26" customFormat="1" ht="21.75" hidden="1" customHeight="1" x14ac:dyDescent="0.25">
      <c r="B24" s="25"/>
      <c r="G24" s="27"/>
    </row>
    <row r="25" spans="2:7" s="26" customFormat="1" ht="21.75" hidden="1" customHeight="1" x14ac:dyDescent="0.25">
      <c r="B25" s="25"/>
      <c r="G25" s="27"/>
    </row>
    <row r="26" spans="2:7" s="26" customFormat="1" ht="21.75" hidden="1" customHeight="1" x14ac:dyDescent="0.25">
      <c r="B26" s="25"/>
      <c r="G26" s="27"/>
    </row>
    <row r="27" spans="2:7" s="26" customFormat="1" ht="21.75" hidden="1" customHeight="1" x14ac:dyDescent="0.25">
      <c r="B27" s="25"/>
      <c r="G27" s="27"/>
    </row>
    <row r="28" spans="2:7" s="26" customFormat="1" ht="21.75" hidden="1" customHeight="1" x14ac:dyDescent="0.25">
      <c r="B28" s="25"/>
      <c r="G28" s="27"/>
    </row>
    <row r="29" spans="2:7" s="26" customFormat="1" ht="21.75" hidden="1" customHeight="1" x14ac:dyDescent="0.25">
      <c r="B29" s="25"/>
      <c r="G29" s="27"/>
    </row>
    <row r="30" spans="2:7" s="26" customFormat="1" ht="21.75" hidden="1" customHeight="1" x14ac:dyDescent="0.25">
      <c r="B30" s="25"/>
      <c r="G30" s="27"/>
    </row>
    <row r="31" spans="2:7" s="26" customFormat="1" ht="21.75" hidden="1" customHeight="1" x14ac:dyDescent="0.25">
      <c r="B31" s="25"/>
      <c r="G31" s="27"/>
    </row>
    <row r="32" spans="2:7" s="26" customFormat="1" ht="21.75" hidden="1" customHeight="1" x14ac:dyDescent="0.25">
      <c r="B32" s="25"/>
      <c r="G32" s="27"/>
    </row>
    <row r="33" spans="2:7" s="26" customFormat="1" ht="21.75" hidden="1" customHeight="1" x14ac:dyDescent="0.25">
      <c r="B33" s="25"/>
      <c r="G33" s="27"/>
    </row>
    <row r="34" spans="2:7" s="26" customFormat="1" ht="21.75" hidden="1" customHeight="1" x14ac:dyDescent="0.25">
      <c r="B34" s="25"/>
      <c r="G34" s="27"/>
    </row>
    <row r="35" spans="2:7" s="26" customFormat="1" ht="18" customHeight="1" x14ac:dyDescent="0.25">
      <c r="B35" s="25"/>
      <c r="G35" s="27"/>
    </row>
    <row r="36" spans="2:7" s="26" customFormat="1" ht="18" customHeight="1" x14ac:dyDescent="0.25">
      <c r="B36" s="25"/>
      <c r="G36" s="27"/>
    </row>
    <row r="37" spans="2:7" s="26" customFormat="1" ht="18" customHeight="1" x14ac:dyDescent="0.25">
      <c r="B37" s="25"/>
      <c r="G37" s="27"/>
    </row>
    <row r="38" spans="2:7" s="26" customFormat="1" ht="18" customHeight="1" x14ac:dyDescent="0.25">
      <c r="B38" s="25"/>
      <c r="G38" s="27"/>
    </row>
    <row r="39" spans="2:7" s="26" customFormat="1" ht="18" customHeight="1" x14ac:dyDescent="0.25">
      <c r="B39" s="25"/>
      <c r="G39" s="27"/>
    </row>
    <row r="40" spans="2:7" s="26" customFormat="1" ht="18" customHeight="1" x14ac:dyDescent="0.25">
      <c r="B40" s="25"/>
      <c r="G40" s="27"/>
    </row>
    <row r="41" spans="2:7" s="26" customFormat="1" ht="18" customHeight="1" x14ac:dyDescent="0.25">
      <c r="B41" s="25"/>
      <c r="G41" s="27"/>
    </row>
    <row r="42" spans="2:7" s="26" customFormat="1" ht="18" customHeight="1" x14ac:dyDescent="0.25">
      <c r="B42" s="25"/>
      <c r="G42" s="27"/>
    </row>
    <row r="43" spans="2:7" s="26" customFormat="1" ht="18" customHeight="1" x14ac:dyDescent="0.25">
      <c r="B43" s="25"/>
      <c r="G43" s="27"/>
    </row>
    <row r="44" spans="2:7" s="26" customFormat="1" ht="18" customHeight="1" x14ac:dyDescent="0.25">
      <c r="B44" s="25"/>
      <c r="G44" s="27"/>
    </row>
    <row r="45" spans="2:7" s="26" customFormat="1" ht="18" customHeight="1" x14ac:dyDescent="0.25">
      <c r="B45" s="25"/>
      <c r="G45" s="27"/>
    </row>
    <row r="46" spans="2:7" s="26" customFormat="1" ht="18" customHeight="1" x14ac:dyDescent="0.25">
      <c r="B46" s="25"/>
      <c r="G46" s="27"/>
    </row>
    <row r="47" spans="2:7" s="26" customFormat="1" ht="18" customHeight="1" x14ac:dyDescent="0.25">
      <c r="B47" s="25"/>
      <c r="G47" s="27"/>
    </row>
    <row r="48" spans="2:7" s="26" customFormat="1" ht="18" customHeight="1" x14ac:dyDescent="0.25">
      <c r="B48" s="25"/>
      <c r="G48" s="27"/>
    </row>
    <row r="49" spans="2:7" s="26" customFormat="1" ht="18" customHeight="1" x14ac:dyDescent="0.25">
      <c r="B49" s="25"/>
      <c r="G49" s="27"/>
    </row>
    <row r="50" spans="2:7" s="26" customFormat="1" ht="18" customHeight="1" x14ac:dyDescent="0.25">
      <c r="B50" s="25"/>
      <c r="G50" s="27"/>
    </row>
    <row r="51" spans="2:7" s="26" customFormat="1" ht="18" customHeight="1" x14ac:dyDescent="0.25">
      <c r="B51" s="25"/>
      <c r="G51" s="27"/>
    </row>
    <row r="52" spans="2:7" s="26" customFormat="1" ht="18" customHeight="1" x14ac:dyDescent="0.25">
      <c r="B52" s="25"/>
      <c r="G52" s="27"/>
    </row>
    <row r="53" spans="2:7" s="26" customFormat="1" ht="18" customHeight="1" x14ac:dyDescent="0.25">
      <c r="B53" s="25"/>
      <c r="G53" s="27"/>
    </row>
    <row r="54" spans="2:7" s="26" customFormat="1" ht="18" customHeight="1" x14ac:dyDescent="0.25">
      <c r="B54" s="25"/>
      <c r="G54" s="27"/>
    </row>
    <row r="55" spans="2:7" s="26" customFormat="1" ht="18" customHeight="1" x14ac:dyDescent="0.25">
      <c r="B55" s="25"/>
      <c r="G55" s="27"/>
    </row>
    <row r="56" spans="2:7" s="26" customFormat="1" ht="18" customHeight="1" x14ac:dyDescent="0.25">
      <c r="B56" s="25"/>
      <c r="G56" s="27"/>
    </row>
    <row r="57" spans="2:7" s="26" customFormat="1" ht="18" customHeight="1" x14ac:dyDescent="0.25">
      <c r="B57" s="25"/>
      <c r="G57" s="27"/>
    </row>
    <row r="58" spans="2:7" s="26" customFormat="1" ht="18" customHeight="1" x14ac:dyDescent="0.25">
      <c r="B58" s="25"/>
      <c r="G58" s="27"/>
    </row>
    <row r="59" spans="2:7" s="26" customFormat="1" ht="18" customHeight="1" x14ac:dyDescent="0.25">
      <c r="B59" s="25"/>
      <c r="G59" s="27"/>
    </row>
    <row r="60" spans="2:7" s="26" customFormat="1" ht="21.75" customHeight="1" x14ac:dyDescent="0.25">
      <c r="B60" s="25"/>
      <c r="G60" s="27"/>
    </row>
    <row r="61" spans="2:7" s="26" customFormat="1" ht="21.75" customHeight="1" x14ac:dyDescent="0.25">
      <c r="B61" s="25"/>
      <c r="G61" s="27"/>
    </row>
    <row r="62" spans="2:7" s="26" customFormat="1" ht="21.75" customHeight="1" x14ac:dyDescent="0.25">
      <c r="B62" s="25"/>
      <c r="G62" s="27"/>
    </row>
    <row r="63" spans="2:7" s="26" customFormat="1" ht="21.75" customHeight="1" x14ac:dyDescent="0.25">
      <c r="B63" s="25"/>
      <c r="G63" s="27"/>
    </row>
    <row r="64" spans="2:7" s="26" customFormat="1" ht="21.75" customHeight="1" x14ac:dyDescent="0.25">
      <c r="B64" s="25"/>
      <c r="G64" s="27"/>
    </row>
    <row r="65" spans="2:7" s="26" customFormat="1" ht="21.75" customHeight="1" x14ac:dyDescent="0.25">
      <c r="B65" s="25"/>
      <c r="G65" s="27"/>
    </row>
    <row r="66" spans="2:7" s="26" customFormat="1" ht="21.75" customHeight="1" x14ac:dyDescent="0.25">
      <c r="B66" s="25"/>
      <c r="G66" s="27"/>
    </row>
    <row r="67" spans="2:7" s="26" customFormat="1" ht="21.75" customHeight="1" x14ac:dyDescent="0.25">
      <c r="B67" s="25"/>
      <c r="G67" s="27"/>
    </row>
    <row r="68" spans="2:7" s="26" customFormat="1" ht="21.75" customHeight="1" x14ac:dyDescent="0.25">
      <c r="B68" s="25"/>
      <c r="G68" s="27"/>
    </row>
    <row r="69" spans="2:7" s="26" customFormat="1" ht="21.75" customHeight="1" x14ac:dyDescent="0.25">
      <c r="B69" s="25"/>
      <c r="G69" s="27"/>
    </row>
    <row r="70" spans="2:7" s="26" customFormat="1" ht="21.75" customHeight="1" x14ac:dyDescent="0.25">
      <c r="B70" s="25"/>
      <c r="G70" s="27"/>
    </row>
    <row r="71" spans="2:7" s="26" customFormat="1" ht="21.75" customHeight="1" x14ac:dyDescent="0.25">
      <c r="B71" s="25"/>
      <c r="G71" s="27"/>
    </row>
    <row r="72" spans="2:7" s="26" customFormat="1" ht="21.75" customHeight="1" x14ac:dyDescent="0.25">
      <c r="B72" s="25"/>
      <c r="G72" s="27"/>
    </row>
    <row r="73" spans="2:7" s="26" customFormat="1" ht="21.75" customHeight="1" x14ac:dyDescent="0.25">
      <c r="B73" s="25"/>
      <c r="G73" s="27"/>
    </row>
    <row r="74" spans="2:7" s="26" customFormat="1" ht="21.75" customHeight="1" x14ac:dyDescent="0.25">
      <c r="B74" s="25"/>
      <c r="G74" s="27"/>
    </row>
    <row r="75" spans="2:7" s="26" customFormat="1" ht="21.75" customHeight="1" x14ac:dyDescent="0.25">
      <c r="B75" s="25"/>
      <c r="G75" s="27"/>
    </row>
    <row r="76" spans="2:7" s="26" customFormat="1" ht="21.75" customHeight="1" x14ac:dyDescent="0.25">
      <c r="B76" s="25"/>
      <c r="G76" s="27"/>
    </row>
    <row r="77" spans="2:7" s="26" customFormat="1" ht="21.75" customHeight="1" x14ac:dyDescent="0.25">
      <c r="B77" s="25"/>
      <c r="G77" s="27"/>
    </row>
    <row r="78" spans="2:7" s="26" customFormat="1" ht="21.75" customHeight="1" x14ac:dyDescent="0.25">
      <c r="B78" s="25"/>
      <c r="G78" s="27"/>
    </row>
    <row r="79" spans="2:7" s="26" customFormat="1" ht="21.75" customHeight="1" x14ac:dyDescent="0.25">
      <c r="B79" s="25"/>
      <c r="G79" s="27"/>
    </row>
    <row r="80" spans="2:7" s="26" customFormat="1" ht="21.75" customHeight="1" x14ac:dyDescent="0.25">
      <c r="B80" s="25"/>
      <c r="G80" s="27"/>
    </row>
    <row r="81" spans="2:7" s="26" customFormat="1" ht="21.75" customHeight="1" x14ac:dyDescent="0.25">
      <c r="B81" s="25"/>
      <c r="G81" s="27"/>
    </row>
    <row r="82" spans="2:7" s="26" customFormat="1" ht="21.75" customHeight="1" x14ac:dyDescent="0.25">
      <c r="B82" s="25"/>
      <c r="G82" s="27"/>
    </row>
    <row r="83" spans="2:7" s="26" customFormat="1" ht="21.75" customHeight="1" x14ac:dyDescent="0.25">
      <c r="B83" s="25"/>
      <c r="G83" s="27"/>
    </row>
    <row r="84" spans="2:7" s="26" customFormat="1" ht="21.75" customHeight="1" x14ac:dyDescent="0.25">
      <c r="B84" s="25"/>
      <c r="G84" s="27"/>
    </row>
    <row r="85" spans="2:7" s="26" customFormat="1" ht="21.75" customHeight="1" x14ac:dyDescent="0.25">
      <c r="B85" s="25"/>
      <c r="G85" s="27"/>
    </row>
    <row r="86" spans="2:7" s="26" customFormat="1" ht="21.75" customHeight="1" x14ac:dyDescent="0.25">
      <c r="B86" s="25"/>
      <c r="G86" s="27"/>
    </row>
    <row r="87" spans="2:7" s="26" customFormat="1" ht="21.75" customHeight="1" x14ac:dyDescent="0.25">
      <c r="B87" s="25"/>
      <c r="G87" s="27"/>
    </row>
    <row r="88" spans="2:7" s="26" customFormat="1" ht="21.75" customHeight="1" x14ac:dyDescent="0.25">
      <c r="B88" s="25"/>
      <c r="G88" s="27"/>
    </row>
    <row r="89" spans="2:7" s="26" customFormat="1" ht="21.75" customHeight="1" x14ac:dyDescent="0.25">
      <c r="B89" s="25"/>
      <c r="G89" s="27"/>
    </row>
    <row r="90" spans="2:7" s="26" customFormat="1" ht="21.75" customHeight="1" x14ac:dyDescent="0.25">
      <c r="B90" s="25"/>
      <c r="G90" s="27"/>
    </row>
    <row r="91" spans="2:7" s="26" customFormat="1" ht="21.75" customHeight="1" x14ac:dyDescent="0.25">
      <c r="B91" s="25"/>
      <c r="G91" s="27"/>
    </row>
    <row r="92" spans="2:7" s="26" customFormat="1" ht="21.75" customHeight="1" x14ac:dyDescent="0.25">
      <c r="B92" s="25"/>
      <c r="G92" s="27"/>
    </row>
    <row r="93" spans="2:7" s="26" customFormat="1" ht="21.75" customHeight="1" x14ac:dyDescent="0.25">
      <c r="B93" s="25"/>
      <c r="G93" s="27"/>
    </row>
    <row r="94" spans="2:7" s="26" customFormat="1" ht="21.75" customHeight="1" x14ac:dyDescent="0.25">
      <c r="B94" s="25"/>
      <c r="G94" s="27"/>
    </row>
    <row r="95" spans="2:7" s="26" customFormat="1" ht="21.75" customHeight="1" x14ac:dyDescent="0.25">
      <c r="B95" s="25"/>
      <c r="G95" s="27"/>
    </row>
    <row r="96" spans="2:7" s="26" customFormat="1" ht="21.75" customHeight="1" x14ac:dyDescent="0.25">
      <c r="B96" s="25"/>
      <c r="G96" s="27"/>
    </row>
    <row r="97" spans="2:7" s="26" customFormat="1" ht="21.75" customHeight="1" x14ac:dyDescent="0.25">
      <c r="B97" s="25"/>
      <c r="G97" s="27"/>
    </row>
    <row r="98" spans="2:7" s="26" customFormat="1" ht="21.75" customHeight="1" x14ac:dyDescent="0.25">
      <c r="B98" s="25"/>
      <c r="G98" s="27"/>
    </row>
    <row r="99" spans="2:7" s="26" customFormat="1" ht="21.75" customHeight="1" x14ac:dyDescent="0.25">
      <c r="B99" s="25"/>
      <c r="G99" s="27"/>
    </row>
    <row r="100" spans="2:7" s="26" customFormat="1" ht="21.75" customHeight="1" x14ac:dyDescent="0.25">
      <c r="B100" s="25"/>
      <c r="G100" s="27"/>
    </row>
    <row r="101" spans="2:7" s="26" customFormat="1" ht="21.75" customHeight="1" x14ac:dyDescent="0.25">
      <c r="B101" s="25"/>
      <c r="G101" s="27"/>
    </row>
    <row r="102" spans="2:7" s="26" customFormat="1" ht="21.75" customHeight="1" x14ac:dyDescent="0.25">
      <c r="B102" s="25"/>
      <c r="G102" s="27"/>
    </row>
    <row r="103" spans="2:7" s="26" customFormat="1" ht="21.75" customHeight="1" x14ac:dyDescent="0.25">
      <c r="B103" s="25"/>
      <c r="G103" s="27"/>
    </row>
    <row r="104" spans="2:7" s="26" customFormat="1" ht="21.75" customHeight="1" x14ac:dyDescent="0.25">
      <c r="B104" s="25"/>
      <c r="G104" s="27"/>
    </row>
    <row r="105" spans="2:7" s="26" customFormat="1" ht="21.75" customHeight="1" x14ac:dyDescent="0.25">
      <c r="B105" s="25"/>
      <c r="G105" s="27"/>
    </row>
    <row r="106" spans="2:7" s="26" customFormat="1" ht="21.75" customHeight="1" x14ac:dyDescent="0.25">
      <c r="B106" s="25"/>
      <c r="G106" s="27"/>
    </row>
    <row r="107" spans="2:7" s="26" customFormat="1" ht="21.75" customHeight="1" x14ac:dyDescent="0.25">
      <c r="B107" s="25"/>
      <c r="G107" s="27"/>
    </row>
    <row r="108" spans="2:7" s="26" customFormat="1" ht="21.75" customHeight="1" x14ac:dyDescent="0.25">
      <c r="B108" s="25"/>
      <c r="G108" s="27"/>
    </row>
    <row r="109" spans="2:7" s="26" customFormat="1" ht="21.75" customHeight="1" x14ac:dyDescent="0.25">
      <c r="B109" s="25"/>
      <c r="G109" s="27"/>
    </row>
    <row r="110" spans="2:7" s="26" customFormat="1" ht="21.75" customHeight="1" x14ac:dyDescent="0.25">
      <c r="B110" s="25"/>
      <c r="G110" s="27"/>
    </row>
    <row r="111" spans="2:7" s="26" customFormat="1" ht="21.75" customHeight="1" x14ac:dyDescent="0.25">
      <c r="B111" s="25"/>
      <c r="G111" s="27"/>
    </row>
    <row r="112" spans="2:7" s="26" customFormat="1" ht="21.75" customHeight="1" x14ac:dyDescent="0.25">
      <c r="B112" s="25"/>
      <c r="G112" s="27"/>
    </row>
    <row r="113" spans="2:7" s="26" customFormat="1" ht="21.75" customHeight="1" x14ac:dyDescent="0.25">
      <c r="B113" s="25"/>
      <c r="G113" s="27"/>
    </row>
    <row r="114" spans="2:7" s="26" customFormat="1" ht="21.75" customHeight="1" x14ac:dyDescent="0.25">
      <c r="B114" s="25"/>
      <c r="G114" s="27"/>
    </row>
    <row r="115" spans="2:7" s="26" customFormat="1" ht="21.75" customHeight="1" x14ac:dyDescent="0.25">
      <c r="B115" s="25"/>
      <c r="G115" s="27"/>
    </row>
    <row r="116" spans="2:7" s="26" customFormat="1" ht="21.75" customHeight="1" x14ac:dyDescent="0.25">
      <c r="B116" s="25"/>
      <c r="G116" s="27"/>
    </row>
    <row r="117" spans="2:7" s="26" customFormat="1" ht="21.75" customHeight="1" x14ac:dyDescent="0.25">
      <c r="B117" s="25"/>
      <c r="G117" s="27"/>
    </row>
    <row r="118" spans="2:7" s="26" customFormat="1" ht="21.75" customHeight="1" x14ac:dyDescent="0.25">
      <c r="B118" s="25"/>
      <c r="G118" s="27"/>
    </row>
    <row r="119" spans="2:7" s="26" customFormat="1" ht="21.75" customHeight="1" x14ac:dyDescent="0.25">
      <c r="B119" s="25"/>
      <c r="G119" s="27"/>
    </row>
    <row r="120" spans="2:7" s="26" customFormat="1" ht="21.75" customHeight="1" x14ac:dyDescent="0.25">
      <c r="B120" s="25"/>
      <c r="G120" s="27"/>
    </row>
    <row r="121" spans="2:7" s="26" customFormat="1" ht="21.75" customHeight="1" x14ac:dyDescent="0.25">
      <c r="B121" s="25"/>
      <c r="G121" s="27"/>
    </row>
    <row r="122" spans="2:7" s="26" customFormat="1" ht="21.75" customHeight="1" x14ac:dyDescent="0.25">
      <c r="B122" s="25"/>
      <c r="G122" s="27"/>
    </row>
    <row r="123" spans="2:7" s="26" customFormat="1" ht="21.75" customHeight="1" x14ac:dyDescent="0.25">
      <c r="B123" s="25"/>
      <c r="G123" s="27"/>
    </row>
    <row r="124" spans="2:7" s="26" customFormat="1" ht="21.75" customHeight="1" x14ac:dyDescent="0.25">
      <c r="B124" s="25"/>
      <c r="G124" s="27"/>
    </row>
    <row r="125" spans="2:7" s="26" customFormat="1" ht="21.75" customHeight="1" x14ac:dyDescent="0.25">
      <c r="B125" s="25"/>
      <c r="G125" s="27"/>
    </row>
    <row r="126" spans="2:7" s="26" customFormat="1" ht="21.75" customHeight="1" x14ac:dyDescent="0.25">
      <c r="B126" s="25"/>
      <c r="G126" s="27"/>
    </row>
    <row r="127" spans="2:7" s="26" customFormat="1" ht="21.75" customHeight="1" x14ac:dyDescent="0.25">
      <c r="B127" s="25"/>
      <c r="G127" s="27"/>
    </row>
    <row r="128" spans="2:7" s="26" customFormat="1" ht="21.75" customHeight="1" x14ac:dyDescent="0.25">
      <c r="B128" s="25"/>
      <c r="G128" s="27"/>
    </row>
    <row r="129" spans="2:7" s="26" customFormat="1" ht="21.75" customHeight="1" x14ac:dyDescent="0.25">
      <c r="B129" s="25"/>
      <c r="G129" s="27"/>
    </row>
    <row r="130" spans="2:7" s="26" customFormat="1" ht="21.75" customHeight="1" x14ac:dyDescent="0.25">
      <c r="B130" s="25"/>
      <c r="G130" s="27"/>
    </row>
    <row r="131" spans="2:7" s="26" customFormat="1" ht="21.75" customHeight="1" x14ac:dyDescent="0.25">
      <c r="B131" s="25"/>
      <c r="G131" s="27"/>
    </row>
    <row r="132" spans="2:7" s="26" customFormat="1" ht="21.75" customHeight="1" x14ac:dyDescent="0.25">
      <c r="B132" s="25"/>
      <c r="G132" s="27"/>
    </row>
    <row r="133" spans="2:7" s="26" customFormat="1" ht="21.75" customHeight="1" x14ac:dyDescent="0.25">
      <c r="B133" s="25"/>
      <c r="G133" s="27"/>
    </row>
    <row r="134" spans="2:7" s="26" customFormat="1" ht="21.75" customHeight="1" x14ac:dyDescent="0.25">
      <c r="B134" s="25"/>
      <c r="G134" s="27"/>
    </row>
    <row r="135" spans="2:7" s="26" customFormat="1" ht="21.75" customHeight="1" x14ac:dyDescent="0.25">
      <c r="B135" s="25"/>
      <c r="G135" s="27"/>
    </row>
    <row r="136" spans="2:7" s="26" customFormat="1" ht="21.75" customHeight="1" x14ac:dyDescent="0.25">
      <c r="B136" s="25"/>
      <c r="G136" s="27"/>
    </row>
    <row r="137" spans="2:7" s="26" customFormat="1" ht="21.75" customHeight="1" x14ac:dyDescent="0.25">
      <c r="B137" s="25"/>
      <c r="G137" s="27"/>
    </row>
    <row r="138" spans="2:7" s="26" customFormat="1" ht="21.75" customHeight="1" x14ac:dyDescent="0.25">
      <c r="B138" s="25"/>
      <c r="G138" s="27"/>
    </row>
    <row r="139" spans="2:7" s="26" customFormat="1" ht="21.75" customHeight="1" x14ac:dyDescent="0.25">
      <c r="B139" s="25"/>
      <c r="G139" s="27"/>
    </row>
    <row r="140" spans="2:7" s="26" customFormat="1" ht="21.75" customHeight="1" x14ac:dyDescent="0.25">
      <c r="B140" s="25"/>
      <c r="G140" s="27"/>
    </row>
    <row r="141" spans="2:7" s="26" customFormat="1" ht="21.75" customHeight="1" x14ac:dyDescent="0.25">
      <c r="B141" s="25"/>
      <c r="G141" s="27"/>
    </row>
    <row r="142" spans="2:7" s="26" customFormat="1" ht="21.75" customHeight="1" x14ac:dyDescent="0.25">
      <c r="B142" s="25"/>
      <c r="G142" s="27"/>
    </row>
    <row r="143" spans="2:7" s="26" customFormat="1" ht="21.75" customHeight="1" x14ac:dyDescent="0.25">
      <c r="B143" s="25"/>
      <c r="G143" s="27"/>
    </row>
    <row r="144" spans="2:7" s="26" customFormat="1" ht="21.75" customHeight="1" x14ac:dyDescent="0.25">
      <c r="B144" s="25"/>
      <c r="G144" s="27"/>
    </row>
    <row r="145" spans="2:7" s="26" customFormat="1" ht="21.75" customHeight="1" x14ac:dyDescent="0.25">
      <c r="B145" s="25"/>
      <c r="G145" s="27"/>
    </row>
    <row r="146" spans="2:7" s="26" customFormat="1" ht="21.75" customHeight="1" x14ac:dyDescent="0.25">
      <c r="B146" s="25"/>
      <c r="G146" s="27"/>
    </row>
    <row r="147" spans="2:7" s="26" customFormat="1" ht="21.75" customHeight="1" x14ac:dyDescent="0.25">
      <c r="B147" s="25"/>
      <c r="G147" s="27"/>
    </row>
    <row r="148" spans="2:7" s="26" customFormat="1" ht="21.75" customHeight="1" x14ac:dyDescent="0.25">
      <c r="B148" s="25"/>
      <c r="G148" s="27"/>
    </row>
    <row r="149" spans="2:7" s="26" customFormat="1" ht="21.75" customHeight="1" x14ac:dyDescent="0.25">
      <c r="B149" s="25"/>
      <c r="G149" s="27"/>
    </row>
    <row r="150" spans="2:7" s="26" customFormat="1" ht="21.75" customHeight="1" x14ac:dyDescent="0.25">
      <c r="B150" s="25"/>
      <c r="G150" s="27"/>
    </row>
    <row r="151" spans="2:7" s="26" customFormat="1" ht="21.75" customHeight="1" x14ac:dyDescent="0.25">
      <c r="B151" s="25"/>
      <c r="G151" s="27"/>
    </row>
    <row r="152" spans="2:7" s="26" customFormat="1" ht="21.75" customHeight="1" x14ac:dyDescent="0.25">
      <c r="B152" s="25"/>
      <c r="G152" s="27"/>
    </row>
    <row r="153" spans="2:7" s="26" customFormat="1" ht="21.75" customHeight="1" x14ac:dyDescent="0.25">
      <c r="B153" s="25"/>
      <c r="G153" s="27"/>
    </row>
    <row r="154" spans="2:7" s="26" customFormat="1" ht="21.75" customHeight="1" x14ac:dyDescent="0.25">
      <c r="B154" s="25"/>
      <c r="G154" s="27"/>
    </row>
    <row r="155" spans="2:7" s="26" customFormat="1" ht="21.75" customHeight="1" x14ac:dyDescent="0.25">
      <c r="B155" s="25"/>
      <c r="G155" s="27"/>
    </row>
    <row r="156" spans="2:7" s="26" customFormat="1" ht="21.75" customHeight="1" x14ac:dyDescent="0.25">
      <c r="B156" s="25"/>
      <c r="G156" s="27"/>
    </row>
    <row r="157" spans="2:7" s="26" customFormat="1" ht="21.75" customHeight="1" x14ac:dyDescent="0.25">
      <c r="B157" s="25"/>
      <c r="G157" s="27"/>
    </row>
    <row r="158" spans="2:7" s="26" customFormat="1" ht="21.75" customHeight="1" x14ac:dyDescent="0.25">
      <c r="B158" s="25"/>
      <c r="G158" s="27"/>
    </row>
    <row r="159" spans="2:7" s="26" customFormat="1" ht="21.75" customHeight="1" x14ac:dyDescent="0.25">
      <c r="B159" s="25"/>
      <c r="G159" s="27"/>
    </row>
    <row r="160" spans="2:7" s="26" customFormat="1" ht="21.75" customHeight="1" x14ac:dyDescent="0.25">
      <c r="B160" s="25"/>
      <c r="G160" s="27"/>
    </row>
    <row r="161" spans="2:7" s="26" customFormat="1" ht="21.75" customHeight="1" x14ac:dyDescent="0.25">
      <c r="B161" s="25"/>
      <c r="G161" s="27"/>
    </row>
    <row r="162" spans="2:7" s="26" customFormat="1" ht="21.75" customHeight="1" x14ac:dyDescent="0.25">
      <c r="B162" s="25"/>
      <c r="G162" s="27"/>
    </row>
    <row r="163" spans="2:7" s="26" customFormat="1" ht="21.75" customHeight="1" x14ac:dyDescent="0.25">
      <c r="B163" s="25"/>
      <c r="G163" s="27"/>
    </row>
    <row r="164" spans="2:7" s="26" customFormat="1" ht="21.75" customHeight="1" x14ac:dyDescent="0.25">
      <c r="B164" s="25"/>
      <c r="G164" s="27"/>
    </row>
    <row r="165" spans="2:7" s="26" customFormat="1" ht="21.75" customHeight="1" x14ac:dyDescent="0.25">
      <c r="B165" s="25"/>
      <c r="G165" s="27"/>
    </row>
    <row r="166" spans="2:7" s="26" customFormat="1" ht="21.75" customHeight="1" x14ac:dyDescent="0.25">
      <c r="B166" s="25"/>
      <c r="G166" s="27"/>
    </row>
    <row r="167" spans="2:7" s="26" customFormat="1" ht="21.75" customHeight="1" x14ac:dyDescent="0.25">
      <c r="B167" s="25"/>
      <c r="G167" s="27"/>
    </row>
    <row r="168" spans="2:7" s="26" customFormat="1" ht="21.75" customHeight="1" x14ac:dyDescent="0.25">
      <c r="B168" s="25"/>
      <c r="G168" s="27"/>
    </row>
    <row r="169" spans="2:7" s="26" customFormat="1" ht="21.75" customHeight="1" x14ac:dyDescent="0.25">
      <c r="B169" s="25"/>
      <c r="G169" s="27"/>
    </row>
    <row r="170" spans="2:7" s="26" customFormat="1" ht="21.75" customHeight="1" x14ac:dyDescent="0.25">
      <c r="B170" s="25"/>
      <c r="G170" s="27"/>
    </row>
    <row r="171" spans="2:7" s="26" customFormat="1" ht="21.75" customHeight="1" x14ac:dyDescent="0.25">
      <c r="B171" s="25"/>
      <c r="G171" s="27"/>
    </row>
    <row r="172" spans="2:7" s="26" customFormat="1" ht="21.75" customHeight="1" x14ac:dyDescent="0.25">
      <c r="B172" s="25"/>
      <c r="G172" s="27"/>
    </row>
    <row r="173" spans="2:7" s="26" customFormat="1" ht="21.75" customHeight="1" x14ac:dyDescent="0.25">
      <c r="B173" s="25"/>
      <c r="G173" s="27"/>
    </row>
    <row r="174" spans="2:7" s="26" customFormat="1" ht="21.75" customHeight="1" x14ac:dyDescent="0.25">
      <c r="B174" s="25"/>
      <c r="G174" s="27"/>
    </row>
    <row r="175" spans="2:7" s="26" customFormat="1" ht="21.75" customHeight="1" x14ac:dyDescent="0.25">
      <c r="B175" s="25"/>
      <c r="G175" s="27"/>
    </row>
    <row r="176" spans="2:7" s="26" customFormat="1" ht="21.75" customHeight="1" x14ac:dyDescent="0.25">
      <c r="B176" s="25"/>
      <c r="G176" s="27"/>
    </row>
    <row r="177" spans="2:7" s="26" customFormat="1" ht="21.75" customHeight="1" x14ac:dyDescent="0.25">
      <c r="B177" s="25"/>
      <c r="G177" s="27"/>
    </row>
    <row r="178" spans="2:7" s="26" customFormat="1" ht="21.75" customHeight="1" x14ac:dyDescent="0.25">
      <c r="B178" s="25"/>
      <c r="G178" s="27"/>
    </row>
    <row r="179" spans="2:7" s="26" customFormat="1" ht="21.75" customHeight="1" x14ac:dyDescent="0.25">
      <c r="B179" s="25"/>
      <c r="G179" s="27"/>
    </row>
    <row r="180" spans="2:7" s="26" customFormat="1" ht="21.75" customHeight="1" x14ac:dyDescent="0.25">
      <c r="B180" s="25"/>
      <c r="G180" s="27"/>
    </row>
    <row r="181" spans="2:7" s="26" customFormat="1" ht="21.75" customHeight="1" x14ac:dyDescent="0.25">
      <c r="B181" s="25"/>
      <c r="G181" s="27"/>
    </row>
    <row r="182" spans="2:7" s="26" customFormat="1" ht="21.75" customHeight="1" x14ac:dyDescent="0.25">
      <c r="B182" s="25"/>
      <c r="G182" s="27"/>
    </row>
    <row r="183" spans="2:7" s="26" customFormat="1" ht="21.75" customHeight="1" x14ac:dyDescent="0.25">
      <c r="B183" s="25"/>
      <c r="G183" s="27"/>
    </row>
    <row r="184" spans="2:7" s="26" customFormat="1" ht="21.75" customHeight="1" x14ac:dyDescent="0.25">
      <c r="B184" s="25"/>
      <c r="G184" s="27"/>
    </row>
    <row r="185" spans="2:7" s="26" customFormat="1" ht="21.75" customHeight="1" x14ac:dyDescent="0.25">
      <c r="B185" s="25"/>
      <c r="G185" s="27"/>
    </row>
    <row r="186" spans="2:7" s="26" customFormat="1" ht="21.75" customHeight="1" x14ac:dyDescent="0.25">
      <c r="B186" s="25"/>
      <c r="G186" s="27"/>
    </row>
    <row r="187" spans="2:7" s="26" customFormat="1" ht="21.75" customHeight="1" x14ac:dyDescent="0.25">
      <c r="B187" s="25"/>
      <c r="G187" s="27"/>
    </row>
    <row r="188" spans="2:7" s="26" customFormat="1" ht="21.75" customHeight="1" x14ac:dyDescent="0.25">
      <c r="B188" s="25"/>
      <c r="G188" s="27"/>
    </row>
    <row r="189" spans="2:7" s="26" customFormat="1" ht="21.75" customHeight="1" x14ac:dyDescent="0.25">
      <c r="B189" s="25"/>
      <c r="G189" s="27"/>
    </row>
    <row r="190" spans="2:7" s="26" customFormat="1" ht="21.75" customHeight="1" x14ac:dyDescent="0.25">
      <c r="B190" s="25"/>
      <c r="G190" s="27"/>
    </row>
    <row r="191" spans="2:7" s="26" customFormat="1" ht="21.75" customHeight="1" x14ac:dyDescent="0.25">
      <c r="B191" s="25"/>
      <c r="G191" s="27"/>
    </row>
    <row r="192" spans="2:7" s="26" customFormat="1" ht="21.75" customHeight="1" x14ac:dyDescent="0.25">
      <c r="B192" s="25"/>
      <c r="G192" s="27"/>
    </row>
    <row r="193" spans="2:7" s="26" customFormat="1" ht="21.75" customHeight="1" x14ac:dyDescent="0.25">
      <c r="B193" s="25"/>
      <c r="G193" s="27"/>
    </row>
    <row r="194" spans="2:7" s="26" customFormat="1" ht="21.75" customHeight="1" x14ac:dyDescent="0.25">
      <c r="B194" s="25"/>
      <c r="G194" s="27"/>
    </row>
    <row r="195" spans="2:7" s="26" customFormat="1" ht="21.75" customHeight="1" x14ac:dyDescent="0.25">
      <c r="B195" s="25"/>
      <c r="G195" s="27"/>
    </row>
    <row r="196" spans="2:7" s="26" customFormat="1" ht="21.75" customHeight="1" x14ac:dyDescent="0.25">
      <c r="B196" s="25"/>
      <c r="G196" s="27"/>
    </row>
    <row r="197" spans="2:7" s="26" customFormat="1" ht="21.75" customHeight="1" x14ac:dyDescent="0.25">
      <c r="B197" s="25"/>
      <c r="G197" s="27"/>
    </row>
    <row r="198" spans="2:7" s="26" customFormat="1" ht="21.75" customHeight="1" x14ac:dyDescent="0.25">
      <c r="B198" s="25"/>
      <c r="G198" s="27"/>
    </row>
    <row r="199" spans="2:7" s="26" customFormat="1" ht="21.75" customHeight="1" x14ac:dyDescent="0.25">
      <c r="B199" s="25"/>
      <c r="G199" s="27"/>
    </row>
    <row r="200" spans="2:7" s="26" customFormat="1" ht="21.75" customHeight="1" x14ac:dyDescent="0.25">
      <c r="B200" s="25"/>
      <c r="G200" s="27"/>
    </row>
    <row r="201" spans="2:7" s="26" customFormat="1" ht="21.75" customHeight="1" x14ac:dyDescent="0.25">
      <c r="B201" s="25"/>
      <c r="G201" s="27"/>
    </row>
    <row r="202" spans="2:7" s="26" customFormat="1" ht="21.75" customHeight="1" x14ac:dyDescent="0.25">
      <c r="B202" s="25"/>
      <c r="G202" s="27"/>
    </row>
    <row r="203" spans="2:7" s="26" customFormat="1" ht="21.75" customHeight="1" x14ac:dyDescent="0.25">
      <c r="B203" s="25"/>
      <c r="G203" s="27"/>
    </row>
    <row r="204" spans="2:7" s="26" customFormat="1" ht="21.75" customHeight="1" x14ac:dyDescent="0.25">
      <c r="B204" s="25"/>
      <c r="G204" s="27"/>
    </row>
    <row r="205" spans="2:7" s="26" customFormat="1" ht="21.75" customHeight="1" x14ac:dyDescent="0.25">
      <c r="B205" s="25"/>
      <c r="G205" s="27"/>
    </row>
    <row r="206" spans="2:7" s="26" customFormat="1" ht="21.75" customHeight="1" x14ac:dyDescent="0.25">
      <c r="B206" s="25"/>
      <c r="G206" s="27"/>
    </row>
    <row r="207" spans="2:7" s="26" customFormat="1" ht="21.75" customHeight="1" x14ac:dyDescent="0.25">
      <c r="B207" s="25"/>
      <c r="G207" s="27"/>
    </row>
    <row r="208" spans="2:7" s="26" customFormat="1" ht="21.75" customHeight="1" x14ac:dyDescent="0.25">
      <c r="B208" s="25"/>
      <c r="G208" s="27"/>
    </row>
    <row r="209" spans="2:7" s="26" customFormat="1" ht="21.75" customHeight="1" x14ac:dyDescent="0.25">
      <c r="B209" s="25"/>
      <c r="G209" s="27"/>
    </row>
    <row r="210" spans="2:7" s="26" customFormat="1" ht="21.75" customHeight="1" x14ac:dyDescent="0.25">
      <c r="B210" s="25"/>
      <c r="G210" s="27"/>
    </row>
    <row r="211" spans="2:7" s="26" customFormat="1" ht="21.75" customHeight="1" x14ac:dyDescent="0.25">
      <c r="B211" s="25"/>
      <c r="G211" s="27"/>
    </row>
    <row r="212" spans="2:7" s="26" customFormat="1" ht="21.75" customHeight="1" x14ac:dyDescent="0.25">
      <c r="B212" s="25"/>
      <c r="G212" s="27"/>
    </row>
    <row r="213" spans="2:7" s="26" customFormat="1" ht="21.75" customHeight="1" x14ac:dyDescent="0.25">
      <c r="B213" s="25"/>
      <c r="G213" s="27"/>
    </row>
    <row r="214" spans="2:7" s="26" customFormat="1" ht="21.75" customHeight="1" x14ac:dyDescent="0.25">
      <c r="B214" s="25"/>
      <c r="G214" s="27"/>
    </row>
    <row r="215" spans="2:7" s="26" customFormat="1" ht="21.75" customHeight="1" x14ac:dyDescent="0.25">
      <c r="B215" s="25"/>
      <c r="G215" s="27"/>
    </row>
    <row r="216" spans="2:7" s="26" customFormat="1" ht="21.75" customHeight="1" x14ac:dyDescent="0.25">
      <c r="B216" s="25"/>
      <c r="G216" s="27"/>
    </row>
    <row r="217" spans="2:7" s="26" customFormat="1" ht="21.75" customHeight="1" x14ac:dyDescent="0.25">
      <c r="B217" s="25"/>
      <c r="G217" s="27"/>
    </row>
    <row r="218" spans="2:7" s="26" customFormat="1" ht="21.75" customHeight="1" x14ac:dyDescent="0.25">
      <c r="B218" s="25"/>
      <c r="G218" s="27"/>
    </row>
    <row r="219" spans="2:7" s="26" customFormat="1" ht="21.75" customHeight="1" x14ac:dyDescent="0.25">
      <c r="B219" s="25"/>
      <c r="G219" s="27"/>
    </row>
    <row r="220" spans="2:7" s="26" customFormat="1" ht="21.75" customHeight="1" x14ac:dyDescent="0.25">
      <c r="B220" s="25"/>
      <c r="G220" s="27"/>
    </row>
    <row r="221" spans="2:7" s="26" customFormat="1" ht="21.75" customHeight="1" x14ac:dyDescent="0.25">
      <c r="B221" s="25"/>
      <c r="G221" s="27"/>
    </row>
    <row r="222" spans="2:7" s="26" customFormat="1" ht="21.75" customHeight="1" x14ac:dyDescent="0.25">
      <c r="B222" s="25"/>
      <c r="G222" s="27"/>
    </row>
    <row r="223" spans="2:7" s="26" customFormat="1" ht="21.75" customHeight="1" x14ac:dyDescent="0.25">
      <c r="B223" s="25"/>
      <c r="G223" s="27"/>
    </row>
    <row r="224" spans="2:7" s="26" customFormat="1" ht="21.75" customHeight="1" x14ac:dyDescent="0.25">
      <c r="B224" s="25"/>
      <c r="G224" s="27"/>
    </row>
    <row r="225" spans="2:7" s="26" customFormat="1" ht="21.75" customHeight="1" x14ac:dyDescent="0.25">
      <c r="B225" s="25"/>
      <c r="G225" s="27"/>
    </row>
    <row r="226" spans="2:7" s="26" customFormat="1" ht="21.75" customHeight="1" x14ac:dyDescent="0.25">
      <c r="B226" s="25"/>
      <c r="G226" s="27"/>
    </row>
    <row r="227" spans="2:7" s="26" customFormat="1" ht="21.75" customHeight="1" x14ac:dyDescent="0.25">
      <c r="B227" s="25"/>
      <c r="G227" s="27"/>
    </row>
    <row r="228" spans="2:7" s="26" customFormat="1" ht="21.75" customHeight="1" x14ac:dyDescent="0.25">
      <c r="B228" s="25"/>
      <c r="G228" s="27"/>
    </row>
    <row r="229" spans="2:7" s="26" customFormat="1" ht="21.75" customHeight="1" x14ac:dyDescent="0.25">
      <c r="B229" s="25"/>
      <c r="G229" s="27"/>
    </row>
    <row r="230" spans="2:7" s="26" customFormat="1" ht="21.75" customHeight="1" x14ac:dyDescent="0.25">
      <c r="B230" s="25"/>
      <c r="G230" s="27"/>
    </row>
    <row r="231" spans="2:7" s="26" customFormat="1" ht="21.75" customHeight="1" x14ac:dyDescent="0.25">
      <c r="B231" s="25"/>
      <c r="G231" s="27"/>
    </row>
    <row r="232" spans="2:7" s="26" customFormat="1" ht="21.75" customHeight="1" x14ac:dyDescent="0.25">
      <c r="B232" s="25"/>
      <c r="G232" s="27"/>
    </row>
    <row r="233" spans="2:7" s="26" customFormat="1" ht="21.75" customHeight="1" x14ac:dyDescent="0.25">
      <c r="B233" s="25"/>
      <c r="G233" s="27"/>
    </row>
    <row r="234" spans="2:7" s="26" customFormat="1" ht="21.75" customHeight="1" x14ac:dyDescent="0.25">
      <c r="B234" s="25"/>
      <c r="G234" s="27"/>
    </row>
    <row r="235" spans="2:7" s="26" customFormat="1" ht="21.75" customHeight="1" x14ac:dyDescent="0.25">
      <c r="B235" s="25"/>
      <c r="G235" s="27"/>
    </row>
    <row r="236" spans="2:7" s="26" customFormat="1" ht="21.75" customHeight="1" x14ac:dyDescent="0.25">
      <c r="B236" s="25"/>
      <c r="G236" s="27"/>
    </row>
    <row r="237" spans="2:7" s="26" customFormat="1" ht="21.75" customHeight="1" x14ac:dyDescent="0.25">
      <c r="B237" s="25"/>
      <c r="G237" s="27"/>
    </row>
    <row r="238" spans="2:7" s="26" customFormat="1" ht="21.75" customHeight="1" x14ac:dyDescent="0.25">
      <c r="B238" s="25"/>
      <c r="G238" s="27"/>
    </row>
    <row r="239" spans="2:7" s="26" customFormat="1" ht="21.75" customHeight="1" x14ac:dyDescent="0.25">
      <c r="B239" s="25"/>
      <c r="G239" s="27"/>
    </row>
    <row r="240" spans="2:7" s="26" customFormat="1" ht="21.75" customHeight="1" x14ac:dyDescent="0.25">
      <c r="B240" s="25"/>
      <c r="G240" s="27"/>
    </row>
    <row r="241" spans="2:7" s="26" customFormat="1" ht="21.75" customHeight="1" x14ac:dyDescent="0.25">
      <c r="B241" s="25"/>
      <c r="G241" s="27"/>
    </row>
    <row r="242" spans="2:7" s="26" customFormat="1" ht="21.75" customHeight="1" x14ac:dyDescent="0.25">
      <c r="B242" s="25"/>
      <c r="G242" s="27"/>
    </row>
    <row r="243" spans="2:7" s="26" customFormat="1" ht="21.75" customHeight="1" x14ac:dyDescent="0.25">
      <c r="B243" s="25"/>
      <c r="G243" s="27"/>
    </row>
    <row r="244" spans="2:7" s="26" customFormat="1" ht="21.75" customHeight="1" x14ac:dyDescent="0.25">
      <c r="B244" s="25"/>
      <c r="G244" s="27"/>
    </row>
    <row r="245" spans="2:7" s="26" customFormat="1" ht="21.75" customHeight="1" x14ac:dyDescent="0.25">
      <c r="B245" s="25"/>
      <c r="G245" s="27"/>
    </row>
    <row r="246" spans="2:7" s="26" customFormat="1" ht="21.75" customHeight="1" x14ac:dyDescent="0.25">
      <c r="B246" s="25"/>
      <c r="G246" s="27"/>
    </row>
    <row r="247" spans="2:7" s="26" customFormat="1" ht="21.75" customHeight="1" x14ac:dyDescent="0.25">
      <c r="B247" s="25"/>
      <c r="G247" s="27"/>
    </row>
    <row r="248" spans="2:7" s="26" customFormat="1" ht="21.75" customHeight="1" x14ac:dyDescent="0.25">
      <c r="B248" s="25"/>
      <c r="G248" s="27"/>
    </row>
    <row r="249" spans="2:7" s="26" customFormat="1" ht="21.75" customHeight="1" x14ac:dyDescent="0.25">
      <c r="B249" s="25"/>
      <c r="G249" s="27"/>
    </row>
    <row r="250" spans="2:7" s="26" customFormat="1" ht="21.75" customHeight="1" x14ac:dyDescent="0.25">
      <c r="B250" s="25"/>
      <c r="G250" s="27"/>
    </row>
    <row r="251" spans="2:7" s="26" customFormat="1" ht="21.75" customHeight="1" x14ac:dyDescent="0.25">
      <c r="B251" s="25"/>
      <c r="G251" s="27"/>
    </row>
    <row r="252" spans="2:7" s="26" customFormat="1" ht="21.75" customHeight="1" x14ac:dyDescent="0.25">
      <c r="B252" s="25"/>
      <c r="G252" s="27"/>
    </row>
    <row r="253" spans="2:7" s="26" customFormat="1" ht="21.75" customHeight="1" x14ac:dyDescent="0.25">
      <c r="B253" s="25"/>
      <c r="G253" s="27"/>
    </row>
    <row r="254" spans="2:7" s="26" customFormat="1" ht="21.75" customHeight="1" x14ac:dyDescent="0.25">
      <c r="B254" s="25"/>
      <c r="G254" s="27"/>
    </row>
    <row r="255" spans="2:7" s="26" customFormat="1" ht="21.75" customHeight="1" x14ac:dyDescent="0.25">
      <c r="B255" s="25"/>
      <c r="G255" s="27"/>
    </row>
    <row r="256" spans="2:7" s="26" customFormat="1" ht="21.75" customHeight="1" x14ac:dyDescent="0.25">
      <c r="B256" s="25"/>
      <c r="G256" s="27"/>
    </row>
    <row r="257" spans="2:7" s="26" customFormat="1" ht="21.75" customHeight="1" x14ac:dyDescent="0.25">
      <c r="B257" s="25"/>
      <c r="G257" s="27"/>
    </row>
    <row r="258" spans="2:7" s="26" customFormat="1" ht="21.75" customHeight="1" x14ac:dyDescent="0.25">
      <c r="B258" s="25"/>
      <c r="G258" s="27"/>
    </row>
    <row r="259" spans="2:7" s="26" customFormat="1" ht="21.75" customHeight="1" x14ac:dyDescent="0.25">
      <c r="B259" s="25"/>
      <c r="G259" s="27"/>
    </row>
    <row r="260" spans="2:7" s="26" customFormat="1" ht="21.75" customHeight="1" x14ac:dyDescent="0.25">
      <c r="B260" s="25"/>
      <c r="G260" s="27"/>
    </row>
    <row r="261" spans="2:7" s="26" customFormat="1" ht="21.75" customHeight="1" x14ac:dyDescent="0.25">
      <c r="B261" s="25"/>
      <c r="G261" s="27"/>
    </row>
    <row r="262" spans="2:7" s="26" customFormat="1" ht="21.75" customHeight="1" x14ac:dyDescent="0.25">
      <c r="B262" s="25"/>
      <c r="G262" s="27"/>
    </row>
    <row r="263" spans="2:7" s="26" customFormat="1" ht="21.75" customHeight="1" x14ac:dyDescent="0.25">
      <c r="B263" s="25"/>
      <c r="G263" s="27"/>
    </row>
    <row r="264" spans="2:7" s="26" customFormat="1" ht="21.75" customHeight="1" x14ac:dyDescent="0.25">
      <c r="B264" s="25"/>
      <c r="G264" s="27"/>
    </row>
    <row r="265" spans="2:7" s="26" customFormat="1" ht="21.75" customHeight="1" x14ac:dyDescent="0.25">
      <c r="B265" s="25"/>
      <c r="G265" s="27"/>
    </row>
    <row r="266" spans="2:7" s="26" customFormat="1" ht="21.75" customHeight="1" x14ac:dyDescent="0.25">
      <c r="B266" s="25"/>
      <c r="G266" s="27"/>
    </row>
    <row r="267" spans="2:7" s="26" customFormat="1" ht="21.75" customHeight="1" x14ac:dyDescent="0.25">
      <c r="B267" s="25"/>
      <c r="G267" s="27"/>
    </row>
    <row r="268" spans="2:7" s="26" customFormat="1" ht="21.75" customHeight="1" x14ac:dyDescent="0.25">
      <c r="B268" s="25"/>
      <c r="G268" s="27"/>
    </row>
    <row r="269" spans="2:7" s="26" customFormat="1" ht="21.75" customHeight="1" x14ac:dyDescent="0.25">
      <c r="B269" s="25"/>
      <c r="G269" s="27"/>
    </row>
    <row r="270" spans="2:7" s="26" customFormat="1" ht="21.75" customHeight="1" x14ac:dyDescent="0.25">
      <c r="B270" s="25"/>
      <c r="G270" s="27"/>
    </row>
    <row r="271" spans="2:7" s="26" customFormat="1" ht="21.75" customHeight="1" x14ac:dyDescent="0.25">
      <c r="B271" s="25"/>
      <c r="G271" s="27"/>
    </row>
    <row r="272" spans="2:7" s="26" customFormat="1" ht="21.75" customHeight="1" x14ac:dyDescent="0.25">
      <c r="B272" s="25"/>
      <c r="G272" s="27"/>
    </row>
    <row r="273" spans="2:7" s="26" customFormat="1" ht="21.75" customHeight="1" x14ac:dyDescent="0.25">
      <c r="B273" s="25"/>
      <c r="G273" s="27"/>
    </row>
    <row r="274" spans="2:7" s="26" customFormat="1" ht="21.75" customHeight="1" x14ac:dyDescent="0.25">
      <c r="B274" s="25"/>
      <c r="G274" s="27"/>
    </row>
    <row r="275" spans="2:7" s="26" customFormat="1" ht="21.75" customHeight="1" x14ac:dyDescent="0.25">
      <c r="B275" s="25"/>
      <c r="G275" s="27"/>
    </row>
    <row r="276" spans="2:7" s="26" customFormat="1" ht="21.75" customHeight="1" x14ac:dyDescent="0.25">
      <c r="B276" s="25"/>
      <c r="G276" s="27"/>
    </row>
    <row r="277" spans="2:7" s="26" customFormat="1" ht="21.75" customHeight="1" x14ac:dyDescent="0.25">
      <c r="B277" s="25"/>
      <c r="G277" s="27"/>
    </row>
    <row r="278" spans="2:7" s="26" customFormat="1" ht="21.75" customHeight="1" x14ac:dyDescent="0.25">
      <c r="B278" s="25"/>
      <c r="G278" s="27"/>
    </row>
    <row r="279" spans="2:7" s="26" customFormat="1" ht="21.75" customHeight="1" x14ac:dyDescent="0.25">
      <c r="B279" s="25"/>
      <c r="G279" s="27"/>
    </row>
    <row r="280" spans="2:7" s="26" customFormat="1" ht="21.75" customHeight="1" x14ac:dyDescent="0.25">
      <c r="B280" s="25"/>
      <c r="G280" s="27"/>
    </row>
    <row r="281" spans="2:7" s="26" customFormat="1" ht="21.75" customHeight="1" x14ac:dyDescent="0.25">
      <c r="B281" s="25"/>
      <c r="G281" s="27"/>
    </row>
    <row r="282" spans="2:7" s="26" customFormat="1" ht="21.75" customHeight="1" x14ac:dyDescent="0.25">
      <c r="B282" s="25"/>
      <c r="G282" s="27"/>
    </row>
    <row r="283" spans="2:7" s="26" customFormat="1" ht="21.75" customHeight="1" x14ac:dyDescent="0.25">
      <c r="B283" s="25"/>
      <c r="G283" s="27"/>
    </row>
    <row r="284" spans="2:7" s="26" customFormat="1" ht="21.75" customHeight="1" x14ac:dyDescent="0.25">
      <c r="B284" s="25"/>
      <c r="G284" s="27"/>
    </row>
    <row r="285" spans="2:7" s="26" customFormat="1" ht="21.75" customHeight="1" x14ac:dyDescent="0.25">
      <c r="B285" s="25"/>
      <c r="G285" s="27"/>
    </row>
    <row r="286" spans="2:7" s="26" customFormat="1" ht="21.75" customHeight="1" x14ac:dyDescent="0.25">
      <c r="B286" s="25"/>
      <c r="G286" s="27"/>
    </row>
    <row r="287" spans="2:7" s="26" customFormat="1" ht="21.75" customHeight="1" x14ac:dyDescent="0.25">
      <c r="B287" s="25"/>
      <c r="G287" s="27"/>
    </row>
    <row r="288" spans="2:7" s="26" customFormat="1" ht="21.75" customHeight="1" x14ac:dyDescent="0.25">
      <c r="B288" s="25"/>
      <c r="G288" s="27"/>
    </row>
    <row r="289" spans="2:7" s="26" customFormat="1" ht="21.75" customHeight="1" x14ac:dyDescent="0.25">
      <c r="B289" s="25"/>
      <c r="G289" s="27"/>
    </row>
    <row r="290" spans="2:7" s="26" customFormat="1" ht="21.75" customHeight="1" x14ac:dyDescent="0.25">
      <c r="B290" s="25"/>
      <c r="G290" s="27"/>
    </row>
    <row r="291" spans="2:7" s="26" customFormat="1" ht="21.75" customHeight="1" x14ac:dyDescent="0.25">
      <c r="B291" s="25"/>
      <c r="G291" s="27"/>
    </row>
    <row r="292" spans="2:7" s="26" customFormat="1" ht="21.75" customHeight="1" x14ac:dyDescent="0.25">
      <c r="B292" s="25"/>
      <c r="G292" s="27"/>
    </row>
    <row r="293" spans="2:7" s="26" customFormat="1" ht="21.75" customHeight="1" x14ac:dyDescent="0.25">
      <c r="B293" s="25"/>
      <c r="G293" s="27"/>
    </row>
    <row r="294" spans="2:7" s="26" customFormat="1" ht="21.75" customHeight="1" x14ac:dyDescent="0.25">
      <c r="B294" s="25"/>
      <c r="G294" s="27"/>
    </row>
    <row r="295" spans="2:7" s="26" customFormat="1" ht="21.75" customHeight="1" x14ac:dyDescent="0.25">
      <c r="B295" s="25"/>
      <c r="G295" s="27"/>
    </row>
    <row r="296" spans="2:7" s="26" customFormat="1" ht="21.75" customHeight="1" x14ac:dyDescent="0.25">
      <c r="B296" s="25"/>
      <c r="G296" s="27"/>
    </row>
    <row r="297" spans="2:7" s="26" customFormat="1" ht="21.75" customHeight="1" x14ac:dyDescent="0.25">
      <c r="B297" s="25"/>
      <c r="G297" s="27"/>
    </row>
    <row r="298" spans="2:7" s="26" customFormat="1" ht="21.75" customHeight="1" x14ac:dyDescent="0.25">
      <c r="B298" s="25"/>
      <c r="G298" s="27"/>
    </row>
    <row r="299" spans="2:7" s="26" customFormat="1" ht="21.75" customHeight="1" x14ac:dyDescent="0.25">
      <c r="B299" s="25"/>
      <c r="G299" s="27"/>
    </row>
    <row r="300" spans="2:7" s="26" customFormat="1" ht="21.75" customHeight="1" x14ac:dyDescent="0.25">
      <c r="B300" s="25"/>
      <c r="G300" s="27"/>
    </row>
    <row r="301" spans="2:7" s="26" customFormat="1" ht="21.75" customHeight="1" x14ac:dyDescent="0.25">
      <c r="B301" s="25"/>
      <c r="G301" s="27"/>
    </row>
    <row r="302" spans="2:7" s="26" customFormat="1" ht="21.75" customHeight="1" x14ac:dyDescent="0.25">
      <c r="B302" s="25"/>
      <c r="G302" s="27"/>
    </row>
    <row r="303" spans="2:7" s="26" customFormat="1" ht="21.75" customHeight="1" x14ac:dyDescent="0.25">
      <c r="B303" s="25"/>
      <c r="G303" s="27"/>
    </row>
    <row r="304" spans="2:7" s="26" customFormat="1" ht="21.75" customHeight="1" x14ac:dyDescent="0.25">
      <c r="B304" s="25"/>
      <c r="G304" s="27"/>
    </row>
    <row r="305" spans="2:7" s="26" customFormat="1" ht="21.75" customHeight="1" x14ac:dyDescent="0.25">
      <c r="B305" s="25"/>
      <c r="G305" s="27"/>
    </row>
    <row r="306" spans="2:7" s="26" customFormat="1" ht="21.75" customHeight="1" x14ac:dyDescent="0.25">
      <c r="B306" s="25"/>
      <c r="G306" s="27"/>
    </row>
    <row r="307" spans="2:7" s="26" customFormat="1" ht="21.75" customHeight="1" x14ac:dyDescent="0.25">
      <c r="B307" s="25"/>
      <c r="G307" s="27"/>
    </row>
    <row r="308" spans="2:7" s="26" customFormat="1" ht="21.75" customHeight="1" x14ac:dyDescent="0.25">
      <c r="B308" s="25"/>
      <c r="G308" s="27"/>
    </row>
    <row r="309" spans="2:7" s="26" customFormat="1" ht="21.75" customHeight="1" x14ac:dyDescent="0.25">
      <c r="B309" s="25"/>
      <c r="G309" s="27"/>
    </row>
    <row r="310" spans="2:7" s="26" customFormat="1" ht="21.75" customHeight="1" x14ac:dyDescent="0.25">
      <c r="B310" s="25"/>
      <c r="G310" s="27"/>
    </row>
    <row r="311" spans="2:7" s="26" customFormat="1" ht="21.75" customHeight="1" x14ac:dyDescent="0.25">
      <c r="B311" s="25"/>
      <c r="G311" s="27"/>
    </row>
    <row r="312" spans="2:7" s="26" customFormat="1" ht="21.75" customHeight="1" x14ac:dyDescent="0.25">
      <c r="B312" s="25"/>
      <c r="G312" s="27"/>
    </row>
    <row r="313" spans="2:7" s="26" customFormat="1" ht="21.75" customHeight="1" x14ac:dyDescent="0.25">
      <c r="B313" s="25"/>
      <c r="G313" s="27"/>
    </row>
    <row r="314" spans="2:7" s="26" customFormat="1" ht="21.75" customHeight="1" x14ac:dyDescent="0.25">
      <c r="B314" s="25"/>
      <c r="G314" s="27"/>
    </row>
    <row r="315" spans="2:7" s="26" customFormat="1" ht="21.75" customHeight="1" x14ac:dyDescent="0.25">
      <c r="B315" s="25"/>
      <c r="G315" s="27"/>
    </row>
    <row r="316" spans="2:7" s="26" customFormat="1" ht="21.75" customHeight="1" x14ac:dyDescent="0.25">
      <c r="B316" s="25"/>
      <c r="G316" s="27"/>
    </row>
    <row r="317" spans="2:7" s="26" customFormat="1" ht="21.75" customHeight="1" x14ac:dyDescent="0.25">
      <c r="B317" s="25"/>
      <c r="G317" s="27"/>
    </row>
    <row r="318" spans="2:7" s="26" customFormat="1" ht="21.75" customHeight="1" x14ac:dyDescent="0.25">
      <c r="B318" s="25"/>
      <c r="G318" s="27"/>
    </row>
    <row r="319" spans="2:7" s="26" customFormat="1" ht="21.75" customHeight="1" x14ac:dyDescent="0.25">
      <c r="B319" s="25"/>
      <c r="G319" s="27"/>
    </row>
    <row r="320" spans="2:7" s="26" customFormat="1" ht="21.75" customHeight="1" x14ac:dyDescent="0.25">
      <c r="B320" s="25"/>
      <c r="G320" s="27"/>
    </row>
    <row r="321" spans="2:7" s="26" customFormat="1" ht="21.75" customHeight="1" x14ac:dyDescent="0.25">
      <c r="B321" s="25"/>
      <c r="G321" s="27"/>
    </row>
    <row r="322" spans="2:7" s="26" customFormat="1" ht="21.75" customHeight="1" x14ac:dyDescent="0.25">
      <c r="B322" s="25"/>
      <c r="G322" s="27"/>
    </row>
    <row r="323" spans="2:7" s="26" customFormat="1" ht="21.75" customHeight="1" x14ac:dyDescent="0.25">
      <c r="B323" s="25"/>
      <c r="G323" s="27"/>
    </row>
    <row r="324" spans="2:7" s="26" customFormat="1" ht="21.75" customHeight="1" x14ac:dyDescent="0.25">
      <c r="B324" s="25"/>
      <c r="G324" s="27"/>
    </row>
    <row r="325" spans="2:7" s="26" customFormat="1" ht="21.75" customHeight="1" x14ac:dyDescent="0.25">
      <c r="B325" s="25"/>
      <c r="G325" s="27"/>
    </row>
    <row r="326" spans="2:7" s="26" customFormat="1" ht="21.75" customHeight="1" x14ac:dyDescent="0.25">
      <c r="B326" s="25"/>
      <c r="G326" s="27"/>
    </row>
    <row r="327" spans="2:7" s="26" customFormat="1" ht="21.75" customHeight="1" x14ac:dyDescent="0.25">
      <c r="B327" s="25"/>
      <c r="G327" s="27"/>
    </row>
    <row r="328" spans="2:7" s="26" customFormat="1" ht="21.75" customHeight="1" x14ac:dyDescent="0.25">
      <c r="B328" s="25"/>
      <c r="G328" s="27"/>
    </row>
    <row r="329" spans="2:7" s="26" customFormat="1" ht="21.75" customHeight="1" x14ac:dyDescent="0.25">
      <c r="B329" s="25"/>
      <c r="G329" s="27"/>
    </row>
    <row r="330" spans="2:7" s="26" customFormat="1" ht="21.75" customHeight="1" x14ac:dyDescent="0.25">
      <c r="B330" s="25"/>
      <c r="G330" s="27"/>
    </row>
    <row r="331" spans="2:7" s="26" customFormat="1" ht="21.75" customHeight="1" x14ac:dyDescent="0.25">
      <c r="B331" s="25"/>
      <c r="G331" s="27"/>
    </row>
    <row r="332" spans="2:7" s="26" customFormat="1" ht="21.75" customHeight="1" x14ac:dyDescent="0.25">
      <c r="B332" s="25"/>
      <c r="G332" s="27"/>
    </row>
    <row r="333" spans="2:7" s="26" customFormat="1" ht="21.75" customHeight="1" x14ac:dyDescent="0.25">
      <c r="B333" s="25"/>
      <c r="G333" s="27"/>
    </row>
    <row r="334" spans="2:7" s="26" customFormat="1" ht="21.75" customHeight="1" x14ac:dyDescent="0.25">
      <c r="B334" s="25"/>
      <c r="G334" s="27"/>
    </row>
    <row r="335" spans="2:7" s="26" customFormat="1" ht="21.75" customHeight="1" x14ac:dyDescent="0.25">
      <c r="B335" s="25"/>
      <c r="G335" s="27"/>
    </row>
    <row r="336" spans="2:7" s="26" customFormat="1" ht="21.75" customHeight="1" x14ac:dyDescent="0.25">
      <c r="B336" s="25"/>
      <c r="G336" s="27"/>
    </row>
    <row r="337" spans="2:7" s="26" customFormat="1" ht="21.75" customHeight="1" x14ac:dyDescent="0.25">
      <c r="B337" s="25"/>
      <c r="G337" s="27"/>
    </row>
    <row r="338" spans="2:7" s="26" customFormat="1" ht="21.75" customHeight="1" x14ac:dyDescent="0.25">
      <c r="B338" s="25"/>
      <c r="G338" s="27"/>
    </row>
    <row r="339" spans="2:7" s="26" customFormat="1" ht="21.75" customHeight="1" x14ac:dyDescent="0.25">
      <c r="B339" s="25"/>
      <c r="G339" s="27"/>
    </row>
    <row r="340" spans="2:7" s="26" customFormat="1" ht="21.75" customHeight="1" x14ac:dyDescent="0.25">
      <c r="B340" s="25"/>
      <c r="G340" s="27"/>
    </row>
    <row r="341" spans="2:7" s="26" customFormat="1" ht="21.75" customHeight="1" x14ac:dyDescent="0.25">
      <c r="B341" s="25"/>
      <c r="G341" s="27"/>
    </row>
    <row r="342" spans="2:7" s="26" customFormat="1" ht="21.75" customHeight="1" x14ac:dyDescent="0.25">
      <c r="B342" s="25"/>
      <c r="G342" s="27"/>
    </row>
    <row r="343" spans="2:7" s="26" customFormat="1" ht="21.75" customHeight="1" x14ac:dyDescent="0.25">
      <c r="B343" s="25"/>
      <c r="G343" s="27"/>
    </row>
    <row r="344" spans="2:7" s="26" customFormat="1" ht="21.75" customHeight="1" x14ac:dyDescent="0.25">
      <c r="B344" s="25"/>
      <c r="G344" s="27"/>
    </row>
    <row r="345" spans="2:7" s="26" customFormat="1" ht="21.75" customHeight="1" x14ac:dyDescent="0.25">
      <c r="B345" s="25"/>
      <c r="G345" s="27"/>
    </row>
    <row r="346" spans="2:7" s="26" customFormat="1" ht="21.75" customHeight="1" x14ac:dyDescent="0.25">
      <c r="B346" s="25"/>
      <c r="G346" s="27"/>
    </row>
    <row r="347" spans="2:7" s="26" customFormat="1" ht="21.75" customHeight="1" x14ac:dyDescent="0.25">
      <c r="B347" s="25"/>
      <c r="G347" s="27"/>
    </row>
    <row r="348" spans="2:7" s="26" customFormat="1" ht="21.75" customHeight="1" x14ac:dyDescent="0.25">
      <c r="B348" s="25"/>
      <c r="G348" s="27"/>
    </row>
    <row r="349" spans="2:7" s="26" customFormat="1" ht="21.75" customHeight="1" x14ac:dyDescent="0.25">
      <c r="B349" s="25"/>
      <c r="G349" s="27"/>
    </row>
    <row r="350" spans="2:7" s="26" customFormat="1" ht="21.75" customHeight="1" x14ac:dyDescent="0.25">
      <c r="B350" s="25"/>
      <c r="G350" s="27"/>
    </row>
    <row r="351" spans="2:7" s="26" customFormat="1" ht="21.75" customHeight="1" x14ac:dyDescent="0.25">
      <c r="B351" s="25"/>
      <c r="G351" s="27"/>
    </row>
    <row r="352" spans="2:7" s="26" customFormat="1" ht="21.75" customHeight="1" x14ac:dyDescent="0.25">
      <c r="B352" s="25"/>
      <c r="G352" s="27"/>
    </row>
    <row r="353" spans="2:7" s="26" customFormat="1" ht="21.75" customHeight="1" x14ac:dyDescent="0.25">
      <c r="B353" s="25"/>
      <c r="G353" s="27"/>
    </row>
    <row r="354" spans="2:7" s="26" customFormat="1" ht="21.75" customHeight="1" x14ac:dyDescent="0.25">
      <c r="B354" s="25"/>
      <c r="G354" s="27"/>
    </row>
    <row r="355" spans="2:7" s="26" customFormat="1" ht="21.75" customHeight="1" x14ac:dyDescent="0.25">
      <c r="B355" s="25"/>
      <c r="G355" s="27"/>
    </row>
    <row r="356" spans="2:7" s="26" customFormat="1" ht="21.75" customHeight="1" x14ac:dyDescent="0.25">
      <c r="B356" s="25"/>
      <c r="G356" s="27"/>
    </row>
    <row r="357" spans="2:7" s="26" customFormat="1" ht="21.75" customHeight="1" x14ac:dyDescent="0.25">
      <c r="B357" s="25"/>
      <c r="G357" s="27"/>
    </row>
    <row r="358" spans="2:7" s="26" customFormat="1" ht="21.75" customHeight="1" x14ac:dyDescent="0.25">
      <c r="B358" s="25"/>
      <c r="G358" s="27"/>
    </row>
    <row r="359" spans="2:7" s="26" customFormat="1" ht="21.75" customHeight="1" x14ac:dyDescent="0.25">
      <c r="B359" s="25"/>
      <c r="G359" s="27"/>
    </row>
    <row r="360" spans="2:7" s="26" customFormat="1" ht="21.75" customHeight="1" x14ac:dyDescent="0.25">
      <c r="B360" s="25"/>
      <c r="G360" s="27"/>
    </row>
    <row r="361" spans="2:7" s="26" customFormat="1" ht="21.75" customHeight="1" x14ac:dyDescent="0.25">
      <c r="B361" s="25"/>
      <c r="G361" s="27"/>
    </row>
    <row r="362" spans="2:7" s="26" customFormat="1" ht="21.75" customHeight="1" x14ac:dyDescent="0.25">
      <c r="B362" s="25"/>
      <c r="G362" s="27"/>
    </row>
    <row r="363" spans="2:7" s="26" customFormat="1" ht="21.75" customHeight="1" x14ac:dyDescent="0.25">
      <c r="B363" s="25"/>
      <c r="G363" s="27"/>
    </row>
    <row r="364" spans="2:7" s="26" customFormat="1" ht="21.75" customHeight="1" x14ac:dyDescent="0.25">
      <c r="B364" s="25"/>
      <c r="G364" s="27"/>
    </row>
    <row r="365" spans="2:7" s="26" customFormat="1" ht="21.75" customHeight="1" x14ac:dyDescent="0.25">
      <c r="B365" s="25"/>
      <c r="G365" s="27"/>
    </row>
    <row r="366" spans="2:7" s="26" customFormat="1" ht="21.75" customHeight="1" x14ac:dyDescent="0.25">
      <c r="B366" s="25"/>
      <c r="G366" s="27"/>
    </row>
    <row r="367" spans="2:7" s="26" customFormat="1" ht="21.75" customHeight="1" x14ac:dyDescent="0.25">
      <c r="B367" s="25"/>
      <c r="G367" s="27"/>
    </row>
    <row r="368" spans="2:7" s="26" customFormat="1" ht="21.75" customHeight="1" x14ac:dyDescent="0.25">
      <c r="B368" s="25"/>
      <c r="G368" s="27"/>
    </row>
    <row r="369" spans="2:7" s="26" customFormat="1" ht="21.75" customHeight="1" x14ac:dyDescent="0.25">
      <c r="B369" s="25"/>
      <c r="G369" s="27"/>
    </row>
    <row r="370" spans="2:7" s="26" customFormat="1" ht="21.75" customHeight="1" x14ac:dyDescent="0.25">
      <c r="B370" s="25"/>
      <c r="G370" s="27"/>
    </row>
    <row r="371" spans="2:7" s="26" customFormat="1" ht="21.75" customHeight="1" x14ac:dyDescent="0.25">
      <c r="B371" s="25"/>
      <c r="G371" s="27"/>
    </row>
    <row r="372" spans="2:7" s="26" customFormat="1" ht="21.75" customHeight="1" x14ac:dyDescent="0.25">
      <c r="B372" s="25"/>
      <c r="G372" s="27"/>
    </row>
    <row r="373" spans="2:7" s="26" customFormat="1" ht="21.75" customHeight="1" x14ac:dyDescent="0.25">
      <c r="B373" s="25"/>
      <c r="G373" s="27"/>
    </row>
    <row r="374" spans="2:7" s="26" customFormat="1" ht="21.75" customHeight="1" x14ac:dyDescent="0.25">
      <c r="B374" s="25"/>
      <c r="G374" s="27"/>
    </row>
    <row r="375" spans="2:7" s="26" customFormat="1" ht="21.75" customHeight="1" x14ac:dyDescent="0.25">
      <c r="B375" s="25"/>
      <c r="G375" s="27"/>
    </row>
    <row r="376" spans="2:7" s="26" customFormat="1" ht="21.75" customHeight="1" x14ac:dyDescent="0.25">
      <c r="B376" s="25"/>
      <c r="G376" s="27"/>
    </row>
    <row r="377" spans="2:7" s="26" customFormat="1" ht="21.75" customHeight="1" x14ac:dyDescent="0.25">
      <c r="B377" s="25"/>
      <c r="G377" s="27"/>
    </row>
    <row r="378" spans="2:7" s="26" customFormat="1" ht="21.75" customHeight="1" x14ac:dyDescent="0.25">
      <c r="B378" s="25"/>
      <c r="G378" s="27"/>
    </row>
    <row r="379" spans="2:7" s="26" customFormat="1" ht="21.75" customHeight="1" x14ac:dyDescent="0.25">
      <c r="B379" s="25"/>
      <c r="G379" s="27"/>
    </row>
    <row r="380" spans="2:7" s="26" customFormat="1" ht="21.75" customHeight="1" x14ac:dyDescent="0.25">
      <c r="B380" s="25"/>
      <c r="G380" s="27"/>
    </row>
  </sheetData>
  <mergeCells count="4">
    <mergeCell ref="B11:G11"/>
    <mergeCell ref="B12:G12"/>
    <mergeCell ref="B13:G13"/>
    <mergeCell ref="B14:G14"/>
  </mergeCells>
  <pageMargins left="0.70866141732283472" right="0.70866141732283472" top="2.3228346456692917" bottom="0.74803149606299213" header="0.31496062992125984" footer="0.31496062992125984"/>
  <pageSetup paperSize="9"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B1:G67"/>
  <sheetViews>
    <sheetView rightToLeft="1" view="pageBreakPreview" zoomScale="85" zoomScaleSheetLayoutView="85" workbookViewId="0">
      <selection activeCell="A5" sqref="A5:XFD9"/>
    </sheetView>
  </sheetViews>
  <sheetFormatPr defaultColWidth="9" defaultRowHeight="21.75" customHeight="1" x14ac:dyDescent="0.25"/>
  <cols>
    <col min="1" max="1" width="1.42578125" style="45" customWidth="1"/>
    <col min="2" max="2" width="34.7109375" style="45" customWidth="1"/>
    <col min="3" max="3" width="8.7109375" style="57" customWidth="1"/>
    <col min="4" max="4" width="19.42578125" style="57" customWidth="1"/>
    <col min="5" max="5" width="3" style="57" customWidth="1"/>
    <col min="6" max="6" width="19.42578125" style="45" customWidth="1"/>
    <col min="7" max="7" width="9.140625" style="45" customWidth="1"/>
    <col min="8" max="8" width="14" style="45" bestFit="1" customWidth="1"/>
    <col min="9" max="10" width="9.140625" style="45" customWidth="1"/>
    <col min="11" max="12" width="9.85546875" style="45" customWidth="1"/>
    <col min="13" max="15" width="9.140625" style="45" customWidth="1"/>
    <col min="16" max="16" width="9.140625" style="45"/>
    <col min="17" max="17" width="11.28515625" style="45" customWidth="1"/>
    <col min="18" max="16384" width="9" style="45"/>
  </cols>
  <sheetData>
    <row r="1" spans="2:6" s="15" customFormat="1" ht="18" x14ac:dyDescent="0.25">
      <c r="B1" s="259" t="str">
        <f>الغلاف!B11</f>
        <v>جمعية البر الخيرية بقرى بلاد ثمالة</v>
      </c>
      <c r="C1" s="259"/>
      <c r="D1" s="259"/>
      <c r="E1" s="259"/>
      <c r="F1" s="259"/>
    </row>
    <row r="2" spans="2:6" s="15" customFormat="1" ht="18" x14ac:dyDescent="0.25">
      <c r="B2" s="259" t="str">
        <f>الغلاف!B12</f>
        <v>مســـــجلة بوزارة الموارد البشرية والتنمية الاجتماعية برقم (533)</v>
      </c>
      <c r="C2" s="259"/>
      <c r="D2" s="259"/>
      <c r="E2" s="259"/>
      <c r="F2" s="259"/>
    </row>
    <row r="3" spans="2:6" s="15" customFormat="1" ht="18" x14ac:dyDescent="0.25">
      <c r="B3" s="259" t="str">
        <f>الغلاف!B13</f>
        <v>الطائف - منطقة مكة المكرمة  - المملكة العربية السعودية</v>
      </c>
      <c r="C3" s="259"/>
      <c r="D3" s="259"/>
      <c r="E3" s="259"/>
      <c r="F3" s="259"/>
    </row>
    <row r="4" spans="2:6" s="15" customFormat="1" ht="18" x14ac:dyDescent="0.25">
      <c r="B4" s="262" t="str">
        <f>الفهرس!B22</f>
        <v xml:space="preserve">الإيضاحات المتممة للقوائم المالية  كما في 31 /12/ 2021م </v>
      </c>
      <c r="C4" s="262"/>
      <c r="D4" s="262"/>
      <c r="E4" s="262"/>
      <c r="F4" s="262"/>
    </row>
    <row r="10" spans="2:6" ht="21.75" customHeight="1" x14ac:dyDescent="0.25">
      <c r="B10" s="91"/>
      <c r="C10" s="65"/>
      <c r="D10" s="65"/>
      <c r="F10" s="65"/>
    </row>
    <row r="45" spans="6:6" ht="21.75" customHeight="1" x14ac:dyDescent="0.25">
      <c r="F45" s="67"/>
    </row>
    <row r="67" spans="2:7" ht="12" customHeight="1" x14ac:dyDescent="0.25">
      <c r="B67" s="66"/>
      <c r="C67" s="66"/>
      <c r="D67" s="66"/>
      <c r="E67" s="66"/>
      <c r="F67" s="66"/>
      <c r="G67" s="66"/>
    </row>
  </sheetData>
  <mergeCells count="4">
    <mergeCell ref="B1:F1"/>
    <mergeCell ref="B2:F2"/>
    <mergeCell ref="B3:F3"/>
    <mergeCell ref="B4:F4"/>
  </mergeCells>
  <printOptions horizontalCentered="1"/>
  <pageMargins left="0.51181102362204722" right="0.51181102362204722" top="0.15748031496062992" bottom="0.55118110236220474" header="0.31496062992125984" footer="0.31496062992125984"/>
  <pageSetup paperSize="9" scale="98" orientation="portrait" r:id="rId1"/>
  <headerFooter>
    <oddFooter>&amp;C-9-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AA41"/>
  <sheetViews>
    <sheetView rightToLeft="1" view="pageBreakPreview" topLeftCell="B25" zoomScale="70" zoomScaleSheetLayoutView="70" workbookViewId="0">
      <selection activeCell="N20" sqref="N20"/>
    </sheetView>
  </sheetViews>
  <sheetFormatPr defaultColWidth="9" defaultRowHeight="18" x14ac:dyDescent="0.25"/>
  <cols>
    <col min="1" max="1" width="1.42578125" style="45" customWidth="1"/>
    <col min="2" max="2" width="27.5703125" style="68" bestFit="1" customWidth="1"/>
    <col min="3" max="3" width="0.85546875" style="68" customWidth="1"/>
    <col min="4" max="4" width="15.5703125" style="68" customWidth="1"/>
    <col min="5" max="5" width="0.85546875" style="68" customWidth="1"/>
    <col min="6" max="6" width="11.42578125" style="68" bestFit="1" customWidth="1"/>
    <col min="7" max="7" width="0.85546875" style="68" customWidth="1"/>
    <col min="8" max="8" width="12.85546875" style="68" bestFit="1" customWidth="1"/>
    <col min="9" max="9" width="0.85546875" style="68" customWidth="1"/>
    <col min="10" max="10" width="15.5703125" style="68" customWidth="1"/>
    <col min="11" max="11" width="0.85546875" style="68" customWidth="1"/>
    <col min="12" max="12" width="15.5703125" style="68" customWidth="1"/>
    <col min="13" max="13" width="0.85546875" style="68" customWidth="1"/>
    <col min="14" max="14" width="9.85546875" style="68" bestFit="1" customWidth="1"/>
    <col min="15" max="15" width="0.85546875" style="68" customWidth="1"/>
    <col min="16" max="16" width="15.42578125" style="68" bestFit="1" customWidth="1"/>
    <col min="17" max="17" width="0.85546875" style="68" customWidth="1"/>
    <col min="18" max="18" width="17.140625" style="68" bestFit="1" customWidth="1"/>
    <col min="19" max="19" width="0.85546875" style="68" customWidth="1"/>
    <col min="20" max="20" width="18.42578125" style="68" customWidth="1"/>
    <col min="21" max="21" width="0.85546875" style="68" customWidth="1"/>
    <col min="22" max="22" width="19.42578125" style="68" customWidth="1"/>
    <col min="23" max="23" width="17.42578125" style="68" bestFit="1" customWidth="1"/>
    <col min="24" max="24" width="17.85546875" style="68" bestFit="1" customWidth="1"/>
    <col min="25" max="25" width="8.140625" style="68"/>
    <col min="26" max="26" width="14.42578125" style="68" bestFit="1" customWidth="1"/>
    <col min="27" max="253" width="8.140625" style="68"/>
    <col min="254" max="254" width="19.28515625" style="68" customWidth="1"/>
    <col min="255" max="255" width="2.140625" style="68" customWidth="1"/>
    <col min="256" max="256" width="12.42578125" style="68" bestFit="1" customWidth="1"/>
    <col min="257" max="257" width="2.140625" style="68" customWidth="1"/>
    <col min="258" max="258" width="12.140625" style="68" customWidth="1"/>
    <col min="259" max="260" width="9" style="68" customWidth="1"/>
    <col min="261" max="261" width="2.140625" style="68" customWidth="1"/>
    <col min="262" max="262" width="12.42578125" style="68" bestFit="1" customWidth="1"/>
    <col min="263" max="263" width="2.140625" style="68" customWidth="1"/>
    <col min="264" max="264" width="12.5703125" style="68" bestFit="1" customWidth="1"/>
    <col min="265" max="268" width="9" style="68" customWidth="1"/>
    <col min="269" max="269" width="2.42578125" style="68" customWidth="1"/>
    <col min="270" max="270" width="13.5703125" style="68" bestFit="1" customWidth="1"/>
    <col min="271" max="271" width="2.42578125" style="68" customWidth="1"/>
    <col min="272" max="272" width="10.7109375" style="68" customWidth="1"/>
    <col min="273" max="273" width="2.42578125" style="68" customWidth="1"/>
    <col min="274" max="274" width="12.42578125" style="68" customWidth="1"/>
    <col min="275" max="275" width="2.42578125" style="68" customWidth="1"/>
    <col min="276" max="276" width="12.5703125" style="68" customWidth="1"/>
    <col min="277" max="277" width="8.140625" style="68"/>
    <col min="278" max="278" width="14.42578125" style="68" bestFit="1" customWidth="1"/>
    <col min="279" max="279" width="17.42578125" style="68" bestFit="1" customWidth="1"/>
    <col min="280" max="280" width="17.85546875" style="68" bestFit="1" customWidth="1"/>
    <col min="281" max="281" width="8.140625" style="68"/>
    <col min="282" max="282" width="14.42578125" style="68" bestFit="1" customWidth="1"/>
    <col min="283" max="509" width="8.140625" style="68"/>
    <col min="510" max="510" width="19.28515625" style="68" customWidth="1"/>
    <col min="511" max="511" width="2.140625" style="68" customWidth="1"/>
    <col min="512" max="512" width="12.42578125" style="68" bestFit="1" customWidth="1"/>
    <col min="513" max="513" width="2.140625" style="68" customWidth="1"/>
    <col min="514" max="514" width="12.140625" style="68" customWidth="1"/>
    <col min="515" max="516" width="9" style="68" customWidth="1"/>
    <col min="517" max="517" width="2.140625" style="68" customWidth="1"/>
    <col min="518" max="518" width="12.42578125" style="68" bestFit="1" customWidth="1"/>
    <col min="519" max="519" width="2.140625" style="68" customWidth="1"/>
    <col min="520" max="520" width="12.5703125" style="68" bestFit="1" customWidth="1"/>
    <col min="521" max="524" width="9" style="68" customWidth="1"/>
    <col min="525" max="525" width="2.42578125" style="68" customWidth="1"/>
    <col min="526" max="526" width="13.5703125" style="68" bestFit="1" customWidth="1"/>
    <col min="527" max="527" width="2.42578125" style="68" customWidth="1"/>
    <col min="528" max="528" width="10.7109375" style="68" customWidth="1"/>
    <col min="529" max="529" width="2.42578125" style="68" customWidth="1"/>
    <col min="530" max="530" width="12.42578125" style="68" customWidth="1"/>
    <col min="531" max="531" width="2.42578125" style="68" customWidth="1"/>
    <col min="532" max="532" width="12.5703125" style="68" customWidth="1"/>
    <col min="533" max="533" width="8.140625" style="68"/>
    <col min="534" max="534" width="14.42578125" style="68" bestFit="1" customWidth="1"/>
    <col min="535" max="535" width="17.42578125" style="68" bestFit="1" customWidth="1"/>
    <col min="536" max="536" width="17.85546875" style="68" bestFit="1" customWidth="1"/>
    <col min="537" max="537" width="8.140625" style="68"/>
    <col min="538" max="538" width="14.42578125" style="68" bestFit="1" customWidth="1"/>
    <col min="539" max="765" width="8.140625" style="68"/>
    <col min="766" max="766" width="19.28515625" style="68" customWidth="1"/>
    <col min="767" max="767" width="2.140625" style="68" customWidth="1"/>
    <col min="768" max="768" width="12.42578125" style="68" bestFit="1" customWidth="1"/>
    <col min="769" max="769" width="2.140625" style="68" customWidth="1"/>
    <col min="770" max="770" width="12.140625" style="68" customWidth="1"/>
    <col min="771" max="772" width="9" style="68" customWidth="1"/>
    <col min="773" max="773" width="2.140625" style="68" customWidth="1"/>
    <col min="774" max="774" width="12.42578125" style="68" bestFit="1" customWidth="1"/>
    <col min="775" max="775" width="2.140625" style="68" customWidth="1"/>
    <col min="776" max="776" width="12.5703125" style="68" bestFit="1" customWidth="1"/>
    <col min="777" max="780" width="9" style="68" customWidth="1"/>
    <col min="781" max="781" width="2.42578125" style="68" customWidth="1"/>
    <col min="782" max="782" width="13.5703125" style="68" bestFit="1" customWidth="1"/>
    <col min="783" max="783" width="2.42578125" style="68" customWidth="1"/>
    <col min="784" max="784" width="10.7109375" style="68" customWidth="1"/>
    <col min="785" max="785" width="2.42578125" style="68" customWidth="1"/>
    <col min="786" max="786" width="12.42578125" style="68" customWidth="1"/>
    <col min="787" max="787" width="2.42578125" style="68" customWidth="1"/>
    <col min="788" max="788" width="12.5703125" style="68" customWidth="1"/>
    <col min="789" max="789" width="8.140625" style="68"/>
    <col min="790" max="790" width="14.42578125" style="68" bestFit="1" customWidth="1"/>
    <col min="791" max="791" width="17.42578125" style="68" bestFit="1" customWidth="1"/>
    <col min="792" max="792" width="17.85546875" style="68" bestFit="1" customWidth="1"/>
    <col min="793" max="793" width="8.140625" style="68"/>
    <col min="794" max="794" width="14.42578125" style="68" bestFit="1" customWidth="1"/>
    <col min="795" max="1021" width="8.140625" style="68"/>
    <col min="1022" max="1022" width="19.28515625" style="68" customWidth="1"/>
    <col min="1023" max="1023" width="2.140625" style="68" customWidth="1"/>
    <col min="1024" max="1024" width="12.42578125" style="68" bestFit="1" customWidth="1"/>
    <col min="1025" max="1025" width="2.140625" style="68" customWidth="1"/>
    <col min="1026" max="1026" width="12.140625" style="68" customWidth="1"/>
    <col min="1027" max="1028" width="9" style="68" customWidth="1"/>
    <col min="1029" max="1029" width="2.140625" style="68" customWidth="1"/>
    <col min="1030" max="1030" width="12.42578125" style="68" bestFit="1" customWidth="1"/>
    <col min="1031" max="1031" width="2.140625" style="68" customWidth="1"/>
    <col min="1032" max="1032" width="12.5703125" style="68" bestFit="1" customWidth="1"/>
    <col min="1033" max="1036" width="9" style="68" customWidth="1"/>
    <col min="1037" max="1037" width="2.42578125" style="68" customWidth="1"/>
    <col min="1038" max="1038" width="13.5703125" style="68" bestFit="1" customWidth="1"/>
    <col min="1039" max="1039" width="2.42578125" style="68" customWidth="1"/>
    <col min="1040" max="1040" width="10.7109375" style="68" customWidth="1"/>
    <col min="1041" max="1041" width="2.42578125" style="68" customWidth="1"/>
    <col min="1042" max="1042" width="12.42578125" style="68" customWidth="1"/>
    <col min="1043" max="1043" width="2.42578125" style="68" customWidth="1"/>
    <col min="1044" max="1044" width="12.5703125" style="68" customWidth="1"/>
    <col min="1045" max="1045" width="8.140625" style="68"/>
    <col min="1046" max="1046" width="14.42578125" style="68" bestFit="1" customWidth="1"/>
    <col min="1047" max="1047" width="17.42578125" style="68" bestFit="1" customWidth="1"/>
    <col min="1048" max="1048" width="17.85546875" style="68" bestFit="1" customWidth="1"/>
    <col min="1049" max="1049" width="8.140625" style="68"/>
    <col min="1050" max="1050" width="14.42578125" style="68" bestFit="1" customWidth="1"/>
    <col min="1051" max="1277" width="8.140625" style="68"/>
    <col min="1278" max="1278" width="19.28515625" style="68" customWidth="1"/>
    <col min="1279" max="1279" width="2.140625" style="68" customWidth="1"/>
    <col min="1280" max="1280" width="12.42578125" style="68" bestFit="1" customWidth="1"/>
    <col min="1281" max="1281" width="2.140625" style="68" customWidth="1"/>
    <col min="1282" max="1282" width="12.140625" style="68" customWidth="1"/>
    <col min="1283" max="1284" width="9" style="68" customWidth="1"/>
    <col min="1285" max="1285" width="2.140625" style="68" customWidth="1"/>
    <col min="1286" max="1286" width="12.42578125" style="68" bestFit="1" customWidth="1"/>
    <col min="1287" max="1287" width="2.140625" style="68" customWidth="1"/>
    <col min="1288" max="1288" width="12.5703125" style="68" bestFit="1" customWidth="1"/>
    <col min="1289" max="1292" width="9" style="68" customWidth="1"/>
    <col min="1293" max="1293" width="2.42578125" style="68" customWidth="1"/>
    <col min="1294" max="1294" width="13.5703125" style="68" bestFit="1" customWidth="1"/>
    <col min="1295" max="1295" width="2.42578125" style="68" customWidth="1"/>
    <col min="1296" max="1296" width="10.7109375" style="68" customWidth="1"/>
    <col min="1297" max="1297" width="2.42578125" style="68" customWidth="1"/>
    <col min="1298" max="1298" width="12.42578125" style="68" customWidth="1"/>
    <col min="1299" max="1299" width="2.42578125" style="68" customWidth="1"/>
    <col min="1300" max="1300" width="12.5703125" style="68" customWidth="1"/>
    <col min="1301" max="1301" width="8.140625" style="68"/>
    <col min="1302" max="1302" width="14.42578125" style="68" bestFit="1" customWidth="1"/>
    <col min="1303" max="1303" width="17.42578125" style="68" bestFit="1" customWidth="1"/>
    <col min="1304" max="1304" width="17.85546875" style="68" bestFit="1" customWidth="1"/>
    <col min="1305" max="1305" width="8.140625" style="68"/>
    <col min="1306" max="1306" width="14.42578125" style="68" bestFit="1" customWidth="1"/>
    <col min="1307" max="1533" width="8.140625" style="68"/>
    <col min="1534" max="1534" width="19.28515625" style="68" customWidth="1"/>
    <col min="1535" max="1535" width="2.140625" style="68" customWidth="1"/>
    <col min="1536" max="1536" width="12.42578125" style="68" bestFit="1" customWidth="1"/>
    <col min="1537" max="1537" width="2.140625" style="68" customWidth="1"/>
    <col min="1538" max="1538" width="12.140625" style="68" customWidth="1"/>
    <col min="1539" max="1540" width="9" style="68" customWidth="1"/>
    <col min="1541" max="1541" width="2.140625" style="68" customWidth="1"/>
    <col min="1542" max="1542" width="12.42578125" style="68" bestFit="1" customWidth="1"/>
    <col min="1543" max="1543" width="2.140625" style="68" customWidth="1"/>
    <col min="1544" max="1544" width="12.5703125" style="68" bestFit="1" customWidth="1"/>
    <col min="1545" max="1548" width="9" style="68" customWidth="1"/>
    <col min="1549" max="1549" width="2.42578125" style="68" customWidth="1"/>
    <col min="1550" max="1550" width="13.5703125" style="68" bestFit="1" customWidth="1"/>
    <col min="1551" max="1551" width="2.42578125" style="68" customWidth="1"/>
    <col min="1552" max="1552" width="10.7109375" style="68" customWidth="1"/>
    <col min="1553" max="1553" width="2.42578125" style="68" customWidth="1"/>
    <col min="1554" max="1554" width="12.42578125" style="68" customWidth="1"/>
    <col min="1555" max="1555" width="2.42578125" style="68" customWidth="1"/>
    <col min="1556" max="1556" width="12.5703125" style="68" customWidth="1"/>
    <col min="1557" max="1557" width="8.140625" style="68"/>
    <col min="1558" max="1558" width="14.42578125" style="68" bestFit="1" customWidth="1"/>
    <col min="1559" max="1559" width="17.42578125" style="68" bestFit="1" customWidth="1"/>
    <col min="1560" max="1560" width="17.85546875" style="68" bestFit="1" customWidth="1"/>
    <col min="1561" max="1561" width="8.140625" style="68"/>
    <col min="1562" max="1562" width="14.42578125" style="68" bestFit="1" customWidth="1"/>
    <col min="1563" max="1789" width="8.140625" style="68"/>
    <col min="1790" max="1790" width="19.28515625" style="68" customWidth="1"/>
    <col min="1791" max="1791" width="2.140625" style="68" customWidth="1"/>
    <col min="1792" max="1792" width="12.42578125" style="68" bestFit="1" customWidth="1"/>
    <col min="1793" max="1793" width="2.140625" style="68" customWidth="1"/>
    <col min="1794" max="1794" width="12.140625" style="68" customWidth="1"/>
    <col min="1795" max="1796" width="9" style="68" customWidth="1"/>
    <col min="1797" max="1797" width="2.140625" style="68" customWidth="1"/>
    <col min="1798" max="1798" width="12.42578125" style="68" bestFit="1" customWidth="1"/>
    <col min="1799" max="1799" width="2.140625" style="68" customWidth="1"/>
    <col min="1800" max="1800" width="12.5703125" style="68" bestFit="1" customWidth="1"/>
    <col min="1801" max="1804" width="9" style="68" customWidth="1"/>
    <col min="1805" max="1805" width="2.42578125" style="68" customWidth="1"/>
    <col min="1806" max="1806" width="13.5703125" style="68" bestFit="1" customWidth="1"/>
    <col min="1807" max="1807" width="2.42578125" style="68" customWidth="1"/>
    <col min="1808" max="1808" width="10.7109375" style="68" customWidth="1"/>
    <col min="1809" max="1809" width="2.42578125" style="68" customWidth="1"/>
    <col min="1810" max="1810" width="12.42578125" style="68" customWidth="1"/>
    <col min="1811" max="1811" width="2.42578125" style="68" customWidth="1"/>
    <col min="1812" max="1812" width="12.5703125" style="68" customWidth="1"/>
    <col min="1813" max="1813" width="8.140625" style="68"/>
    <col min="1814" max="1814" width="14.42578125" style="68" bestFit="1" customWidth="1"/>
    <col min="1815" max="1815" width="17.42578125" style="68" bestFit="1" customWidth="1"/>
    <col min="1816" max="1816" width="17.85546875" style="68" bestFit="1" customWidth="1"/>
    <col min="1817" max="1817" width="8.140625" style="68"/>
    <col min="1818" max="1818" width="14.42578125" style="68" bestFit="1" customWidth="1"/>
    <col min="1819" max="2045" width="8.140625" style="68"/>
    <col min="2046" max="2046" width="19.28515625" style="68" customWidth="1"/>
    <col min="2047" max="2047" width="2.140625" style="68" customWidth="1"/>
    <col min="2048" max="2048" width="12.42578125" style="68" bestFit="1" customWidth="1"/>
    <col min="2049" max="2049" width="2.140625" style="68" customWidth="1"/>
    <col min="2050" max="2050" width="12.140625" style="68" customWidth="1"/>
    <col min="2051" max="2052" width="9" style="68" customWidth="1"/>
    <col min="2053" max="2053" width="2.140625" style="68" customWidth="1"/>
    <col min="2054" max="2054" width="12.42578125" style="68" bestFit="1" customWidth="1"/>
    <col min="2055" max="2055" width="2.140625" style="68" customWidth="1"/>
    <col min="2056" max="2056" width="12.5703125" style="68" bestFit="1" customWidth="1"/>
    <col min="2057" max="2060" width="9" style="68" customWidth="1"/>
    <col min="2061" max="2061" width="2.42578125" style="68" customWidth="1"/>
    <col min="2062" max="2062" width="13.5703125" style="68" bestFit="1" customWidth="1"/>
    <col min="2063" max="2063" width="2.42578125" style="68" customWidth="1"/>
    <col min="2064" max="2064" width="10.7109375" style="68" customWidth="1"/>
    <col min="2065" max="2065" width="2.42578125" style="68" customWidth="1"/>
    <col min="2066" max="2066" width="12.42578125" style="68" customWidth="1"/>
    <col min="2067" max="2067" width="2.42578125" style="68" customWidth="1"/>
    <col min="2068" max="2068" width="12.5703125" style="68" customWidth="1"/>
    <col min="2069" max="2069" width="8.140625" style="68"/>
    <col min="2070" max="2070" width="14.42578125" style="68" bestFit="1" customWidth="1"/>
    <col min="2071" max="2071" width="17.42578125" style="68" bestFit="1" customWidth="1"/>
    <col min="2072" max="2072" width="17.85546875" style="68" bestFit="1" customWidth="1"/>
    <col min="2073" max="2073" width="8.140625" style="68"/>
    <col min="2074" max="2074" width="14.42578125" style="68" bestFit="1" customWidth="1"/>
    <col min="2075" max="2301" width="8.140625" style="68"/>
    <col min="2302" max="2302" width="19.28515625" style="68" customWidth="1"/>
    <col min="2303" max="2303" width="2.140625" style="68" customWidth="1"/>
    <col min="2304" max="2304" width="12.42578125" style="68" bestFit="1" customWidth="1"/>
    <col min="2305" max="2305" width="2.140625" style="68" customWidth="1"/>
    <col min="2306" max="2306" width="12.140625" style="68" customWidth="1"/>
    <col min="2307" max="2308" width="9" style="68" customWidth="1"/>
    <col min="2309" max="2309" width="2.140625" style="68" customWidth="1"/>
    <col min="2310" max="2310" width="12.42578125" style="68" bestFit="1" customWidth="1"/>
    <col min="2311" max="2311" width="2.140625" style="68" customWidth="1"/>
    <col min="2312" max="2312" width="12.5703125" style="68" bestFit="1" customWidth="1"/>
    <col min="2313" max="2316" width="9" style="68" customWidth="1"/>
    <col min="2317" max="2317" width="2.42578125" style="68" customWidth="1"/>
    <col min="2318" max="2318" width="13.5703125" style="68" bestFit="1" customWidth="1"/>
    <col min="2319" max="2319" width="2.42578125" style="68" customWidth="1"/>
    <col min="2320" max="2320" width="10.7109375" style="68" customWidth="1"/>
    <col min="2321" max="2321" width="2.42578125" style="68" customWidth="1"/>
    <col min="2322" max="2322" width="12.42578125" style="68" customWidth="1"/>
    <col min="2323" max="2323" width="2.42578125" style="68" customWidth="1"/>
    <col min="2324" max="2324" width="12.5703125" style="68" customWidth="1"/>
    <col min="2325" max="2325" width="8.140625" style="68"/>
    <col min="2326" max="2326" width="14.42578125" style="68" bestFit="1" customWidth="1"/>
    <col min="2327" max="2327" width="17.42578125" style="68" bestFit="1" customWidth="1"/>
    <col min="2328" max="2328" width="17.85546875" style="68" bestFit="1" customWidth="1"/>
    <col min="2329" max="2329" width="8.140625" style="68"/>
    <col min="2330" max="2330" width="14.42578125" style="68" bestFit="1" customWidth="1"/>
    <col min="2331" max="2557" width="8.140625" style="68"/>
    <col min="2558" max="2558" width="19.28515625" style="68" customWidth="1"/>
    <col min="2559" max="2559" width="2.140625" style="68" customWidth="1"/>
    <col min="2560" max="2560" width="12.42578125" style="68" bestFit="1" customWidth="1"/>
    <col min="2561" max="2561" width="2.140625" style="68" customWidth="1"/>
    <col min="2562" max="2562" width="12.140625" style="68" customWidth="1"/>
    <col min="2563" max="2564" width="9" style="68" customWidth="1"/>
    <col min="2565" max="2565" width="2.140625" style="68" customWidth="1"/>
    <col min="2566" max="2566" width="12.42578125" style="68" bestFit="1" customWidth="1"/>
    <col min="2567" max="2567" width="2.140625" style="68" customWidth="1"/>
    <col min="2568" max="2568" width="12.5703125" style="68" bestFit="1" customWidth="1"/>
    <col min="2569" max="2572" width="9" style="68" customWidth="1"/>
    <col min="2573" max="2573" width="2.42578125" style="68" customWidth="1"/>
    <col min="2574" max="2574" width="13.5703125" style="68" bestFit="1" customWidth="1"/>
    <col min="2575" max="2575" width="2.42578125" style="68" customWidth="1"/>
    <col min="2576" max="2576" width="10.7109375" style="68" customWidth="1"/>
    <col min="2577" max="2577" width="2.42578125" style="68" customWidth="1"/>
    <col min="2578" max="2578" width="12.42578125" style="68" customWidth="1"/>
    <col min="2579" max="2579" width="2.42578125" style="68" customWidth="1"/>
    <col min="2580" max="2580" width="12.5703125" style="68" customWidth="1"/>
    <col min="2581" max="2581" width="8.140625" style="68"/>
    <col min="2582" max="2582" width="14.42578125" style="68" bestFit="1" customWidth="1"/>
    <col min="2583" max="2583" width="17.42578125" style="68" bestFit="1" customWidth="1"/>
    <col min="2584" max="2584" width="17.85546875" style="68" bestFit="1" customWidth="1"/>
    <col min="2585" max="2585" width="8.140625" style="68"/>
    <col min="2586" max="2586" width="14.42578125" style="68" bestFit="1" customWidth="1"/>
    <col min="2587" max="2813" width="8.140625" style="68"/>
    <col min="2814" max="2814" width="19.28515625" style="68" customWidth="1"/>
    <col min="2815" max="2815" width="2.140625" style="68" customWidth="1"/>
    <col min="2816" max="2816" width="12.42578125" style="68" bestFit="1" customWidth="1"/>
    <col min="2817" max="2817" width="2.140625" style="68" customWidth="1"/>
    <col min="2818" max="2818" width="12.140625" style="68" customWidth="1"/>
    <col min="2819" max="2820" width="9" style="68" customWidth="1"/>
    <col min="2821" max="2821" width="2.140625" style="68" customWidth="1"/>
    <col min="2822" max="2822" width="12.42578125" style="68" bestFit="1" customWidth="1"/>
    <col min="2823" max="2823" width="2.140625" style="68" customWidth="1"/>
    <col min="2824" max="2824" width="12.5703125" style="68" bestFit="1" customWidth="1"/>
    <col min="2825" max="2828" width="9" style="68" customWidth="1"/>
    <col min="2829" max="2829" width="2.42578125" style="68" customWidth="1"/>
    <col min="2830" max="2830" width="13.5703125" style="68" bestFit="1" customWidth="1"/>
    <col min="2831" max="2831" width="2.42578125" style="68" customWidth="1"/>
    <col min="2832" max="2832" width="10.7109375" style="68" customWidth="1"/>
    <col min="2833" max="2833" width="2.42578125" style="68" customWidth="1"/>
    <col min="2834" max="2834" width="12.42578125" style="68" customWidth="1"/>
    <col min="2835" max="2835" width="2.42578125" style="68" customWidth="1"/>
    <col min="2836" max="2836" width="12.5703125" style="68" customWidth="1"/>
    <col min="2837" max="2837" width="8.140625" style="68"/>
    <col min="2838" max="2838" width="14.42578125" style="68" bestFit="1" customWidth="1"/>
    <col min="2839" max="2839" width="17.42578125" style="68" bestFit="1" customWidth="1"/>
    <col min="2840" max="2840" width="17.85546875" style="68" bestFit="1" customWidth="1"/>
    <col min="2841" max="2841" width="8.140625" style="68"/>
    <col min="2842" max="2842" width="14.42578125" style="68" bestFit="1" customWidth="1"/>
    <col min="2843" max="3069" width="8.140625" style="68"/>
    <col min="3070" max="3070" width="19.28515625" style="68" customWidth="1"/>
    <col min="3071" max="3071" width="2.140625" style="68" customWidth="1"/>
    <col min="3072" max="3072" width="12.42578125" style="68" bestFit="1" customWidth="1"/>
    <col min="3073" max="3073" width="2.140625" style="68" customWidth="1"/>
    <col min="3074" max="3074" width="12.140625" style="68" customWidth="1"/>
    <col min="3075" max="3076" width="9" style="68" customWidth="1"/>
    <col min="3077" max="3077" width="2.140625" style="68" customWidth="1"/>
    <col min="3078" max="3078" width="12.42578125" style="68" bestFit="1" customWidth="1"/>
    <col min="3079" max="3079" width="2.140625" style="68" customWidth="1"/>
    <col min="3080" max="3080" width="12.5703125" style="68" bestFit="1" customWidth="1"/>
    <col min="3081" max="3084" width="9" style="68" customWidth="1"/>
    <col min="3085" max="3085" width="2.42578125" style="68" customWidth="1"/>
    <col min="3086" max="3086" width="13.5703125" style="68" bestFit="1" customWidth="1"/>
    <col min="3087" max="3087" width="2.42578125" style="68" customWidth="1"/>
    <col min="3088" max="3088" width="10.7109375" style="68" customWidth="1"/>
    <col min="3089" max="3089" width="2.42578125" style="68" customWidth="1"/>
    <col min="3090" max="3090" width="12.42578125" style="68" customWidth="1"/>
    <col min="3091" max="3091" width="2.42578125" style="68" customWidth="1"/>
    <col min="3092" max="3092" width="12.5703125" style="68" customWidth="1"/>
    <col min="3093" max="3093" width="8.140625" style="68"/>
    <col min="3094" max="3094" width="14.42578125" style="68" bestFit="1" customWidth="1"/>
    <col min="3095" max="3095" width="17.42578125" style="68" bestFit="1" customWidth="1"/>
    <col min="3096" max="3096" width="17.85546875" style="68" bestFit="1" customWidth="1"/>
    <col min="3097" max="3097" width="8.140625" style="68"/>
    <col min="3098" max="3098" width="14.42578125" style="68" bestFit="1" customWidth="1"/>
    <col min="3099" max="3325" width="8.140625" style="68"/>
    <col min="3326" max="3326" width="19.28515625" style="68" customWidth="1"/>
    <col min="3327" max="3327" width="2.140625" style="68" customWidth="1"/>
    <col min="3328" max="3328" width="12.42578125" style="68" bestFit="1" customWidth="1"/>
    <col min="3329" max="3329" width="2.140625" style="68" customWidth="1"/>
    <col min="3330" max="3330" width="12.140625" style="68" customWidth="1"/>
    <col min="3331" max="3332" width="9" style="68" customWidth="1"/>
    <col min="3333" max="3333" width="2.140625" style="68" customWidth="1"/>
    <col min="3334" max="3334" width="12.42578125" style="68" bestFit="1" customWidth="1"/>
    <col min="3335" max="3335" width="2.140625" style="68" customWidth="1"/>
    <col min="3336" max="3336" width="12.5703125" style="68" bestFit="1" customWidth="1"/>
    <col min="3337" max="3340" width="9" style="68" customWidth="1"/>
    <col min="3341" max="3341" width="2.42578125" style="68" customWidth="1"/>
    <col min="3342" max="3342" width="13.5703125" style="68" bestFit="1" customWidth="1"/>
    <col min="3343" max="3343" width="2.42578125" style="68" customWidth="1"/>
    <col min="3344" max="3344" width="10.7109375" style="68" customWidth="1"/>
    <col min="3345" max="3345" width="2.42578125" style="68" customWidth="1"/>
    <col min="3346" max="3346" width="12.42578125" style="68" customWidth="1"/>
    <col min="3347" max="3347" width="2.42578125" style="68" customWidth="1"/>
    <col min="3348" max="3348" width="12.5703125" style="68" customWidth="1"/>
    <col min="3349" max="3349" width="8.140625" style="68"/>
    <col min="3350" max="3350" width="14.42578125" style="68" bestFit="1" customWidth="1"/>
    <col min="3351" max="3351" width="17.42578125" style="68" bestFit="1" customWidth="1"/>
    <col min="3352" max="3352" width="17.85546875" style="68" bestFit="1" customWidth="1"/>
    <col min="3353" max="3353" width="8.140625" style="68"/>
    <col min="3354" max="3354" width="14.42578125" style="68" bestFit="1" customWidth="1"/>
    <col min="3355" max="3581" width="8.140625" style="68"/>
    <col min="3582" max="3582" width="19.28515625" style="68" customWidth="1"/>
    <col min="3583" max="3583" width="2.140625" style="68" customWidth="1"/>
    <col min="3584" max="3584" width="12.42578125" style="68" bestFit="1" customWidth="1"/>
    <col min="3585" max="3585" width="2.140625" style="68" customWidth="1"/>
    <col min="3586" max="3586" width="12.140625" style="68" customWidth="1"/>
    <col min="3587" max="3588" width="9" style="68" customWidth="1"/>
    <col min="3589" max="3589" width="2.140625" style="68" customWidth="1"/>
    <col min="3590" max="3590" width="12.42578125" style="68" bestFit="1" customWidth="1"/>
    <col min="3591" max="3591" width="2.140625" style="68" customWidth="1"/>
    <col min="3592" max="3592" width="12.5703125" style="68" bestFit="1" customWidth="1"/>
    <col min="3593" max="3596" width="9" style="68" customWidth="1"/>
    <col min="3597" max="3597" width="2.42578125" style="68" customWidth="1"/>
    <col min="3598" max="3598" width="13.5703125" style="68" bestFit="1" customWidth="1"/>
    <col min="3599" max="3599" width="2.42578125" style="68" customWidth="1"/>
    <col min="3600" max="3600" width="10.7109375" style="68" customWidth="1"/>
    <col min="3601" max="3601" width="2.42578125" style="68" customWidth="1"/>
    <col min="3602" max="3602" width="12.42578125" style="68" customWidth="1"/>
    <col min="3603" max="3603" width="2.42578125" style="68" customWidth="1"/>
    <col min="3604" max="3604" width="12.5703125" style="68" customWidth="1"/>
    <col min="3605" max="3605" width="8.140625" style="68"/>
    <col min="3606" max="3606" width="14.42578125" style="68" bestFit="1" customWidth="1"/>
    <col min="3607" max="3607" width="17.42578125" style="68" bestFit="1" customWidth="1"/>
    <col min="3608" max="3608" width="17.85546875" style="68" bestFit="1" customWidth="1"/>
    <col min="3609" max="3609" width="8.140625" style="68"/>
    <col min="3610" max="3610" width="14.42578125" style="68" bestFit="1" customWidth="1"/>
    <col min="3611" max="3837" width="8.140625" style="68"/>
    <col min="3838" max="3838" width="19.28515625" style="68" customWidth="1"/>
    <col min="3839" max="3839" width="2.140625" style="68" customWidth="1"/>
    <col min="3840" max="3840" width="12.42578125" style="68" bestFit="1" customWidth="1"/>
    <col min="3841" max="3841" width="2.140625" style="68" customWidth="1"/>
    <col min="3842" max="3842" width="12.140625" style="68" customWidth="1"/>
    <col min="3843" max="3844" width="9" style="68" customWidth="1"/>
    <col min="3845" max="3845" width="2.140625" style="68" customWidth="1"/>
    <col min="3846" max="3846" width="12.42578125" style="68" bestFit="1" customWidth="1"/>
    <col min="3847" max="3847" width="2.140625" style="68" customWidth="1"/>
    <col min="3848" max="3848" width="12.5703125" style="68" bestFit="1" customWidth="1"/>
    <col min="3849" max="3852" width="9" style="68" customWidth="1"/>
    <col min="3853" max="3853" width="2.42578125" style="68" customWidth="1"/>
    <col min="3854" max="3854" width="13.5703125" style="68" bestFit="1" customWidth="1"/>
    <col min="3855" max="3855" width="2.42578125" style="68" customWidth="1"/>
    <col min="3856" max="3856" width="10.7109375" style="68" customWidth="1"/>
    <col min="3857" max="3857" width="2.42578125" style="68" customWidth="1"/>
    <col min="3858" max="3858" width="12.42578125" style="68" customWidth="1"/>
    <col min="3859" max="3859" width="2.42578125" style="68" customWidth="1"/>
    <col min="3860" max="3860" width="12.5703125" style="68" customWidth="1"/>
    <col min="3861" max="3861" width="8.140625" style="68"/>
    <col min="3862" max="3862" width="14.42578125" style="68" bestFit="1" customWidth="1"/>
    <col min="3863" max="3863" width="17.42578125" style="68" bestFit="1" customWidth="1"/>
    <col min="3864" max="3864" width="17.85546875" style="68" bestFit="1" customWidth="1"/>
    <col min="3865" max="3865" width="8.140625" style="68"/>
    <col min="3866" max="3866" width="14.42578125" style="68" bestFit="1" customWidth="1"/>
    <col min="3867" max="4093" width="8.140625" style="68"/>
    <col min="4094" max="4094" width="19.28515625" style="68" customWidth="1"/>
    <col min="4095" max="4095" width="2.140625" style="68" customWidth="1"/>
    <col min="4096" max="4096" width="12.42578125" style="68" bestFit="1" customWidth="1"/>
    <col min="4097" max="4097" width="2.140625" style="68" customWidth="1"/>
    <col min="4098" max="4098" width="12.140625" style="68" customWidth="1"/>
    <col min="4099" max="4100" width="9" style="68" customWidth="1"/>
    <col min="4101" max="4101" width="2.140625" style="68" customWidth="1"/>
    <col min="4102" max="4102" width="12.42578125" style="68" bestFit="1" customWidth="1"/>
    <col min="4103" max="4103" width="2.140625" style="68" customWidth="1"/>
    <col min="4104" max="4104" width="12.5703125" style="68" bestFit="1" customWidth="1"/>
    <col min="4105" max="4108" width="9" style="68" customWidth="1"/>
    <col min="4109" max="4109" width="2.42578125" style="68" customWidth="1"/>
    <col min="4110" max="4110" width="13.5703125" style="68" bestFit="1" customWidth="1"/>
    <col min="4111" max="4111" width="2.42578125" style="68" customWidth="1"/>
    <col min="4112" max="4112" width="10.7109375" style="68" customWidth="1"/>
    <col min="4113" max="4113" width="2.42578125" style="68" customWidth="1"/>
    <col min="4114" max="4114" width="12.42578125" style="68" customWidth="1"/>
    <col min="4115" max="4115" width="2.42578125" style="68" customWidth="1"/>
    <col min="4116" max="4116" width="12.5703125" style="68" customWidth="1"/>
    <col min="4117" max="4117" width="8.140625" style="68"/>
    <col min="4118" max="4118" width="14.42578125" style="68" bestFit="1" customWidth="1"/>
    <col min="4119" max="4119" width="17.42578125" style="68" bestFit="1" customWidth="1"/>
    <col min="4120" max="4120" width="17.85546875" style="68" bestFit="1" customWidth="1"/>
    <col min="4121" max="4121" width="8.140625" style="68"/>
    <col min="4122" max="4122" width="14.42578125" style="68" bestFit="1" customWidth="1"/>
    <col min="4123" max="4349" width="8.140625" style="68"/>
    <col min="4350" max="4350" width="19.28515625" style="68" customWidth="1"/>
    <col min="4351" max="4351" width="2.140625" style="68" customWidth="1"/>
    <col min="4352" max="4352" width="12.42578125" style="68" bestFit="1" customWidth="1"/>
    <col min="4353" max="4353" width="2.140625" style="68" customWidth="1"/>
    <col min="4354" max="4354" width="12.140625" style="68" customWidth="1"/>
    <col min="4355" max="4356" width="9" style="68" customWidth="1"/>
    <col min="4357" max="4357" width="2.140625" style="68" customWidth="1"/>
    <col min="4358" max="4358" width="12.42578125" style="68" bestFit="1" customWidth="1"/>
    <col min="4359" max="4359" width="2.140625" style="68" customWidth="1"/>
    <col min="4360" max="4360" width="12.5703125" style="68" bestFit="1" customWidth="1"/>
    <col min="4361" max="4364" width="9" style="68" customWidth="1"/>
    <col min="4365" max="4365" width="2.42578125" style="68" customWidth="1"/>
    <col min="4366" max="4366" width="13.5703125" style="68" bestFit="1" customWidth="1"/>
    <col min="4367" max="4367" width="2.42578125" style="68" customWidth="1"/>
    <col min="4368" max="4368" width="10.7109375" style="68" customWidth="1"/>
    <col min="4369" max="4369" width="2.42578125" style="68" customWidth="1"/>
    <col min="4370" max="4370" width="12.42578125" style="68" customWidth="1"/>
    <col min="4371" max="4371" width="2.42578125" style="68" customWidth="1"/>
    <col min="4372" max="4372" width="12.5703125" style="68" customWidth="1"/>
    <col min="4373" max="4373" width="8.140625" style="68"/>
    <col min="4374" max="4374" width="14.42578125" style="68" bestFit="1" customWidth="1"/>
    <col min="4375" max="4375" width="17.42578125" style="68" bestFit="1" customWidth="1"/>
    <col min="4376" max="4376" width="17.85546875" style="68" bestFit="1" customWidth="1"/>
    <col min="4377" max="4377" width="8.140625" style="68"/>
    <col min="4378" max="4378" width="14.42578125" style="68" bestFit="1" customWidth="1"/>
    <col min="4379" max="4605" width="8.140625" style="68"/>
    <col min="4606" max="4606" width="19.28515625" style="68" customWidth="1"/>
    <col min="4607" max="4607" width="2.140625" style="68" customWidth="1"/>
    <col min="4608" max="4608" width="12.42578125" style="68" bestFit="1" customWidth="1"/>
    <col min="4609" max="4609" width="2.140625" style="68" customWidth="1"/>
    <col min="4610" max="4610" width="12.140625" style="68" customWidth="1"/>
    <col min="4611" max="4612" width="9" style="68" customWidth="1"/>
    <col min="4613" max="4613" width="2.140625" style="68" customWidth="1"/>
    <col min="4614" max="4614" width="12.42578125" style="68" bestFit="1" customWidth="1"/>
    <col min="4615" max="4615" width="2.140625" style="68" customWidth="1"/>
    <col min="4616" max="4616" width="12.5703125" style="68" bestFit="1" customWidth="1"/>
    <col min="4617" max="4620" width="9" style="68" customWidth="1"/>
    <col min="4621" max="4621" width="2.42578125" style="68" customWidth="1"/>
    <col min="4622" max="4622" width="13.5703125" style="68" bestFit="1" customWidth="1"/>
    <col min="4623" max="4623" width="2.42578125" style="68" customWidth="1"/>
    <col min="4624" max="4624" width="10.7109375" style="68" customWidth="1"/>
    <col min="4625" max="4625" width="2.42578125" style="68" customWidth="1"/>
    <col min="4626" max="4626" width="12.42578125" style="68" customWidth="1"/>
    <col min="4627" max="4627" width="2.42578125" style="68" customWidth="1"/>
    <col min="4628" max="4628" width="12.5703125" style="68" customWidth="1"/>
    <col min="4629" max="4629" width="8.140625" style="68"/>
    <col min="4630" max="4630" width="14.42578125" style="68" bestFit="1" customWidth="1"/>
    <col min="4631" max="4631" width="17.42578125" style="68" bestFit="1" customWidth="1"/>
    <col min="4632" max="4632" width="17.85546875" style="68" bestFit="1" customWidth="1"/>
    <col min="4633" max="4633" width="8.140625" style="68"/>
    <col min="4634" max="4634" width="14.42578125" style="68" bestFit="1" customWidth="1"/>
    <col min="4635" max="4861" width="8.140625" style="68"/>
    <col min="4862" max="4862" width="19.28515625" style="68" customWidth="1"/>
    <col min="4863" max="4863" width="2.140625" style="68" customWidth="1"/>
    <col min="4864" max="4864" width="12.42578125" style="68" bestFit="1" customWidth="1"/>
    <col min="4865" max="4865" width="2.140625" style="68" customWidth="1"/>
    <col min="4866" max="4866" width="12.140625" style="68" customWidth="1"/>
    <col min="4867" max="4868" width="9" style="68" customWidth="1"/>
    <col min="4869" max="4869" width="2.140625" style="68" customWidth="1"/>
    <col min="4870" max="4870" width="12.42578125" style="68" bestFit="1" customWidth="1"/>
    <col min="4871" max="4871" width="2.140625" style="68" customWidth="1"/>
    <col min="4872" max="4872" width="12.5703125" style="68" bestFit="1" customWidth="1"/>
    <col min="4873" max="4876" width="9" style="68" customWidth="1"/>
    <col min="4877" max="4877" width="2.42578125" style="68" customWidth="1"/>
    <col min="4878" max="4878" width="13.5703125" style="68" bestFit="1" customWidth="1"/>
    <col min="4879" max="4879" width="2.42578125" style="68" customWidth="1"/>
    <col min="4880" max="4880" width="10.7109375" style="68" customWidth="1"/>
    <col min="4881" max="4881" width="2.42578125" style="68" customWidth="1"/>
    <col min="4882" max="4882" width="12.42578125" style="68" customWidth="1"/>
    <col min="4883" max="4883" width="2.42578125" style="68" customWidth="1"/>
    <col min="4884" max="4884" width="12.5703125" style="68" customWidth="1"/>
    <col min="4885" max="4885" width="8.140625" style="68"/>
    <col min="4886" max="4886" width="14.42578125" style="68" bestFit="1" customWidth="1"/>
    <col min="4887" max="4887" width="17.42578125" style="68" bestFit="1" customWidth="1"/>
    <col min="4888" max="4888" width="17.85546875" style="68" bestFit="1" customWidth="1"/>
    <col min="4889" max="4889" width="8.140625" style="68"/>
    <col min="4890" max="4890" width="14.42578125" style="68" bestFit="1" customWidth="1"/>
    <col min="4891" max="5117" width="8.140625" style="68"/>
    <col min="5118" max="5118" width="19.28515625" style="68" customWidth="1"/>
    <col min="5119" max="5119" width="2.140625" style="68" customWidth="1"/>
    <col min="5120" max="5120" width="12.42578125" style="68" bestFit="1" customWidth="1"/>
    <col min="5121" max="5121" width="2.140625" style="68" customWidth="1"/>
    <col min="5122" max="5122" width="12.140625" style="68" customWidth="1"/>
    <col min="5123" max="5124" width="9" style="68" customWidth="1"/>
    <col min="5125" max="5125" width="2.140625" style="68" customWidth="1"/>
    <col min="5126" max="5126" width="12.42578125" style="68" bestFit="1" customWidth="1"/>
    <col min="5127" max="5127" width="2.140625" style="68" customWidth="1"/>
    <col min="5128" max="5128" width="12.5703125" style="68" bestFit="1" customWidth="1"/>
    <col min="5129" max="5132" width="9" style="68" customWidth="1"/>
    <col min="5133" max="5133" width="2.42578125" style="68" customWidth="1"/>
    <col min="5134" max="5134" width="13.5703125" style="68" bestFit="1" customWidth="1"/>
    <col min="5135" max="5135" width="2.42578125" style="68" customWidth="1"/>
    <col min="5136" max="5136" width="10.7109375" style="68" customWidth="1"/>
    <col min="5137" max="5137" width="2.42578125" style="68" customWidth="1"/>
    <col min="5138" max="5138" width="12.42578125" style="68" customWidth="1"/>
    <col min="5139" max="5139" width="2.42578125" style="68" customWidth="1"/>
    <col min="5140" max="5140" width="12.5703125" style="68" customWidth="1"/>
    <col min="5141" max="5141" width="8.140625" style="68"/>
    <col min="5142" max="5142" width="14.42578125" style="68" bestFit="1" customWidth="1"/>
    <col min="5143" max="5143" width="17.42578125" style="68" bestFit="1" customWidth="1"/>
    <col min="5144" max="5144" width="17.85546875" style="68" bestFit="1" customWidth="1"/>
    <col min="5145" max="5145" width="8.140625" style="68"/>
    <col min="5146" max="5146" width="14.42578125" style="68" bestFit="1" customWidth="1"/>
    <col min="5147" max="5373" width="8.140625" style="68"/>
    <col min="5374" max="5374" width="19.28515625" style="68" customWidth="1"/>
    <col min="5375" max="5375" width="2.140625" style="68" customWidth="1"/>
    <col min="5376" max="5376" width="12.42578125" style="68" bestFit="1" customWidth="1"/>
    <col min="5377" max="5377" width="2.140625" style="68" customWidth="1"/>
    <col min="5378" max="5378" width="12.140625" style="68" customWidth="1"/>
    <col min="5379" max="5380" width="9" style="68" customWidth="1"/>
    <col min="5381" max="5381" width="2.140625" style="68" customWidth="1"/>
    <col min="5382" max="5382" width="12.42578125" style="68" bestFit="1" customWidth="1"/>
    <col min="5383" max="5383" width="2.140625" style="68" customWidth="1"/>
    <col min="5384" max="5384" width="12.5703125" style="68" bestFit="1" customWidth="1"/>
    <col min="5385" max="5388" width="9" style="68" customWidth="1"/>
    <col min="5389" max="5389" width="2.42578125" style="68" customWidth="1"/>
    <col min="5390" max="5390" width="13.5703125" style="68" bestFit="1" customWidth="1"/>
    <col min="5391" max="5391" width="2.42578125" style="68" customWidth="1"/>
    <col min="5392" max="5392" width="10.7109375" style="68" customWidth="1"/>
    <col min="5393" max="5393" width="2.42578125" style="68" customWidth="1"/>
    <col min="5394" max="5394" width="12.42578125" style="68" customWidth="1"/>
    <col min="5395" max="5395" width="2.42578125" style="68" customWidth="1"/>
    <col min="5396" max="5396" width="12.5703125" style="68" customWidth="1"/>
    <col min="5397" max="5397" width="8.140625" style="68"/>
    <col min="5398" max="5398" width="14.42578125" style="68" bestFit="1" customWidth="1"/>
    <col min="5399" max="5399" width="17.42578125" style="68" bestFit="1" customWidth="1"/>
    <col min="5400" max="5400" width="17.85546875" style="68" bestFit="1" customWidth="1"/>
    <col min="5401" max="5401" width="8.140625" style="68"/>
    <col min="5402" max="5402" width="14.42578125" style="68" bestFit="1" customWidth="1"/>
    <col min="5403" max="5629" width="8.140625" style="68"/>
    <col min="5630" max="5630" width="19.28515625" style="68" customWidth="1"/>
    <col min="5631" max="5631" width="2.140625" style="68" customWidth="1"/>
    <col min="5632" max="5632" width="12.42578125" style="68" bestFit="1" customWidth="1"/>
    <col min="5633" max="5633" width="2.140625" style="68" customWidth="1"/>
    <col min="5634" max="5634" width="12.140625" style="68" customWidth="1"/>
    <col min="5635" max="5636" width="9" style="68" customWidth="1"/>
    <col min="5637" max="5637" width="2.140625" style="68" customWidth="1"/>
    <col min="5638" max="5638" width="12.42578125" style="68" bestFit="1" customWidth="1"/>
    <col min="5639" max="5639" width="2.140625" style="68" customWidth="1"/>
    <col min="5640" max="5640" width="12.5703125" style="68" bestFit="1" customWidth="1"/>
    <col min="5641" max="5644" width="9" style="68" customWidth="1"/>
    <col min="5645" max="5645" width="2.42578125" style="68" customWidth="1"/>
    <col min="5646" max="5646" width="13.5703125" style="68" bestFit="1" customWidth="1"/>
    <col min="5647" max="5647" width="2.42578125" style="68" customWidth="1"/>
    <col min="5648" max="5648" width="10.7109375" style="68" customWidth="1"/>
    <col min="5649" max="5649" width="2.42578125" style="68" customWidth="1"/>
    <col min="5650" max="5650" width="12.42578125" style="68" customWidth="1"/>
    <col min="5651" max="5651" width="2.42578125" style="68" customWidth="1"/>
    <col min="5652" max="5652" width="12.5703125" style="68" customWidth="1"/>
    <col min="5653" max="5653" width="8.140625" style="68"/>
    <col min="5654" max="5654" width="14.42578125" style="68" bestFit="1" customWidth="1"/>
    <col min="5655" max="5655" width="17.42578125" style="68" bestFit="1" customWidth="1"/>
    <col min="5656" max="5656" width="17.85546875" style="68" bestFit="1" customWidth="1"/>
    <col min="5657" max="5657" width="8.140625" style="68"/>
    <col min="5658" max="5658" width="14.42578125" style="68" bestFit="1" customWidth="1"/>
    <col min="5659" max="5885" width="8.140625" style="68"/>
    <col min="5886" max="5886" width="19.28515625" style="68" customWidth="1"/>
    <col min="5887" max="5887" width="2.140625" style="68" customWidth="1"/>
    <col min="5888" max="5888" width="12.42578125" style="68" bestFit="1" customWidth="1"/>
    <col min="5889" max="5889" width="2.140625" style="68" customWidth="1"/>
    <col min="5890" max="5890" width="12.140625" style="68" customWidth="1"/>
    <col min="5891" max="5892" width="9" style="68" customWidth="1"/>
    <col min="5893" max="5893" width="2.140625" style="68" customWidth="1"/>
    <col min="5894" max="5894" width="12.42578125" style="68" bestFit="1" customWidth="1"/>
    <col min="5895" max="5895" width="2.140625" style="68" customWidth="1"/>
    <col min="5896" max="5896" width="12.5703125" style="68" bestFit="1" customWidth="1"/>
    <col min="5897" max="5900" width="9" style="68" customWidth="1"/>
    <col min="5901" max="5901" width="2.42578125" style="68" customWidth="1"/>
    <col min="5902" max="5902" width="13.5703125" style="68" bestFit="1" customWidth="1"/>
    <col min="5903" max="5903" width="2.42578125" style="68" customWidth="1"/>
    <col min="5904" max="5904" width="10.7109375" style="68" customWidth="1"/>
    <col min="5905" max="5905" width="2.42578125" style="68" customWidth="1"/>
    <col min="5906" max="5906" width="12.42578125" style="68" customWidth="1"/>
    <col min="5907" max="5907" width="2.42578125" style="68" customWidth="1"/>
    <col min="5908" max="5908" width="12.5703125" style="68" customWidth="1"/>
    <col min="5909" max="5909" width="8.140625" style="68"/>
    <col min="5910" max="5910" width="14.42578125" style="68" bestFit="1" customWidth="1"/>
    <col min="5911" max="5911" width="17.42578125" style="68" bestFit="1" customWidth="1"/>
    <col min="5912" max="5912" width="17.85546875" style="68" bestFit="1" customWidth="1"/>
    <col min="5913" max="5913" width="8.140625" style="68"/>
    <col min="5914" max="5914" width="14.42578125" style="68" bestFit="1" customWidth="1"/>
    <col min="5915" max="6141" width="8.140625" style="68"/>
    <col min="6142" max="6142" width="19.28515625" style="68" customWidth="1"/>
    <col min="6143" max="6143" width="2.140625" style="68" customWidth="1"/>
    <col min="6144" max="6144" width="12.42578125" style="68" bestFit="1" customWidth="1"/>
    <col min="6145" max="6145" width="2.140625" style="68" customWidth="1"/>
    <col min="6146" max="6146" width="12.140625" style="68" customWidth="1"/>
    <col min="6147" max="6148" width="9" style="68" customWidth="1"/>
    <col min="6149" max="6149" width="2.140625" style="68" customWidth="1"/>
    <col min="6150" max="6150" width="12.42578125" style="68" bestFit="1" customWidth="1"/>
    <col min="6151" max="6151" width="2.140625" style="68" customWidth="1"/>
    <col min="6152" max="6152" width="12.5703125" style="68" bestFit="1" customWidth="1"/>
    <col min="6153" max="6156" width="9" style="68" customWidth="1"/>
    <col min="6157" max="6157" width="2.42578125" style="68" customWidth="1"/>
    <col min="6158" max="6158" width="13.5703125" style="68" bestFit="1" customWidth="1"/>
    <col min="6159" max="6159" width="2.42578125" style="68" customWidth="1"/>
    <col min="6160" max="6160" width="10.7109375" style="68" customWidth="1"/>
    <col min="6161" max="6161" width="2.42578125" style="68" customWidth="1"/>
    <col min="6162" max="6162" width="12.42578125" style="68" customWidth="1"/>
    <col min="6163" max="6163" width="2.42578125" style="68" customWidth="1"/>
    <col min="6164" max="6164" width="12.5703125" style="68" customWidth="1"/>
    <col min="6165" max="6165" width="8.140625" style="68"/>
    <col min="6166" max="6166" width="14.42578125" style="68" bestFit="1" customWidth="1"/>
    <col min="6167" max="6167" width="17.42578125" style="68" bestFit="1" customWidth="1"/>
    <col min="6168" max="6168" width="17.85546875" style="68" bestFit="1" customWidth="1"/>
    <col min="6169" max="6169" width="8.140625" style="68"/>
    <col min="6170" max="6170" width="14.42578125" style="68" bestFit="1" customWidth="1"/>
    <col min="6171" max="6397" width="8.140625" style="68"/>
    <col min="6398" max="6398" width="19.28515625" style="68" customWidth="1"/>
    <col min="6399" max="6399" width="2.140625" style="68" customWidth="1"/>
    <col min="6400" max="6400" width="12.42578125" style="68" bestFit="1" customWidth="1"/>
    <col min="6401" max="6401" width="2.140625" style="68" customWidth="1"/>
    <col min="6402" max="6402" width="12.140625" style="68" customWidth="1"/>
    <col min="6403" max="6404" width="9" style="68" customWidth="1"/>
    <col min="6405" max="6405" width="2.140625" style="68" customWidth="1"/>
    <col min="6406" max="6406" width="12.42578125" style="68" bestFit="1" customWidth="1"/>
    <col min="6407" max="6407" width="2.140625" style="68" customWidth="1"/>
    <col min="6408" max="6408" width="12.5703125" style="68" bestFit="1" customWidth="1"/>
    <col min="6409" max="6412" width="9" style="68" customWidth="1"/>
    <col min="6413" max="6413" width="2.42578125" style="68" customWidth="1"/>
    <col min="6414" max="6414" width="13.5703125" style="68" bestFit="1" customWidth="1"/>
    <col min="6415" max="6415" width="2.42578125" style="68" customWidth="1"/>
    <col min="6416" max="6416" width="10.7109375" style="68" customWidth="1"/>
    <col min="6417" max="6417" width="2.42578125" style="68" customWidth="1"/>
    <col min="6418" max="6418" width="12.42578125" style="68" customWidth="1"/>
    <col min="6419" max="6419" width="2.42578125" style="68" customWidth="1"/>
    <col min="6420" max="6420" width="12.5703125" style="68" customWidth="1"/>
    <col min="6421" max="6421" width="8.140625" style="68"/>
    <col min="6422" max="6422" width="14.42578125" style="68" bestFit="1" customWidth="1"/>
    <col min="6423" max="6423" width="17.42578125" style="68" bestFit="1" customWidth="1"/>
    <col min="6424" max="6424" width="17.85546875" style="68" bestFit="1" customWidth="1"/>
    <col min="6425" max="6425" width="8.140625" style="68"/>
    <col min="6426" max="6426" width="14.42578125" style="68" bestFit="1" customWidth="1"/>
    <col min="6427" max="6653" width="8.140625" style="68"/>
    <col min="6654" max="6654" width="19.28515625" style="68" customWidth="1"/>
    <col min="6655" max="6655" width="2.140625" style="68" customWidth="1"/>
    <col min="6656" max="6656" width="12.42578125" style="68" bestFit="1" customWidth="1"/>
    <col min="6657" max="6657" width="2.140625" style="68" customWidth="1"/>
    <col min="6658" max="6658" width="12.140625" style="68" customWidth="1"/>
    <col min="6659" max="6660" width="9" style="68" customWidth="1"/>
    <col min="6661" max="6661" width="2.140625" style="68" customWidth="1"/>
    <col min="6662" max="6662" width="12.42578125" style="68" bestFit="1" customWidth="1"/>
    <col min="6663" max="6663" width="2.140625" style="68" customWidth="1"/>
    <col min="6664" max="6664" width="12.5703125" style="68" bestFit="1" customWidth="1"/>
    <col min="6665" max="6668" width="9" style="68" customWidth="1"/>
    <col min="6669" max="6669" width="2.42578125" style="68" customWidth="1"/>
    <col min="6670" max="6670" width="13.5703125" style="68" bestFit="1" customWidth="1"/>
    <col min="6671" max="6671" width="2.42578125" style="68" customWidth="1"/>
    <col min="6672" max="6672" width="10.7109375" style="68" customWidth="1"/>
    <col min="6673" max="6673" width="2.42578125" style="68" customWidth="1"/>
    <col min="6674" max="6674" width="12.42578125" style="68" customWidth="1"/>
    <col min="6675" max="6675" width="2.42578125" style="68" customWidth="1"/>
    <col min="6676" max="6676" width="12.5703125" style="68" customWidth="1"/>
    <col min="6677" max="6677" width="8.140625" style="68"/>
    <col min="6678" max="6678" width="14.42578125" style="68" bestFit="1" customWidth="1"/>
    <col min="6679" max="6679" width="17.42578125" style="68" bestFit="1" customWidth="1"/>
    <col min="6680" max="6680" width="17.85546875" style="68" bestFit="1" customWidth="1"/>
    <col min="6681" max="6681" width="8.140625" style="68"/>
    <col min="6682" max="6682" width="14.42578125" style="68" bestFit="1" customWidth="1"/>
    <col min="6683" max="6909" width="8.140625" style="68"/>
    <col min="6910" max="6910" width="19.28515625" style="68" customWidth="1"/>
    <col min="6911" max="6911" width="2.140625" style="68" customWidth="1"/>
    <col min="6912" max="6912" width="12.42578125" style="68" bestFit="1" customWidth="1"/>
    <col min="6913" max="6913" width="2.140625" style="68" customWidth="1"/>
    <col min="6914" max="6914" width="12.140625" style="68" customWidth="1"/>
    <col min="6915" max="6916" width="9" style="68" customWidth="1"/>
    <col min="6917" max="6917" width="2.140625" style="68" customWidth="1"/>
    <col min="6918" max="6918" width="12.42578125" style="68" bestFit="1" customWidth="1"/>
    <col min="6919" max="6919" width="2.140625" style="68" customWidth="1"/>
    <col min="6920" max="6920" width="12.5703125" style="68" bestFit="1" customWidth="1"/>
    <col min="6921" max="6924" width="9" style="68" customWidth="1"/>
    <col min="6925" max="6925" width="2.42578125" style="68" customWidth="1"/>
    <col min="6926" max="6926" width="13.5703125" style="68" bestFit="1" customWidth="1"/>
    <col min="6927" max="6927" width="2.42578125" style="68" customWidth="1"/>
    <col min="6928" max="6928" width="10.7109375" style="68" customWidth="1"/>
    <col min="6929" max="6929" width="2.42578125" style="68" customWidth="1"/>
    <col min="6930" max="6930" width="12.42578125" style="68" customWidth="1"/>
    <col min="6931" max="6931" width="2.42578125" style="68" customWidth="1"/>
    <col min="6932" max="6932" width="12.5703125" style="68" customWidth="1"/>
    <col min="6933" max="6933" width="8.140625" style="68"/>
    <col min="6934" max="6934" width="14.42578125" style="68" bestFit="1" customWidth="1"/>
    <col min="6935" max="6935" width="17.42578125" style="68" bestFit="1" customWidth="1"/>
    <col min="6936" max="6936" width="17.85546875" style="68" bestFit="1" customWidth="1"/>
    <col min="6937" max="6937" width="8.140625" style="68"/>
    <col min="6938" max="6938" width="14.42578125" style="68" bestFit="1" customWidth="1"/>
    <col min="6939" max="7165" width="8.140625" style="68"/>
    <col min="7166" max="7166" width="19.28515625" style="68" customWidth="1"/>
    <col min="7167" max="7167" width="2.140625" style="68" customWidth="1"/>
    <col min="7168" max="7168" width="12.42578125" style="68" bestFit="1" customWidth="1"/>
    <col min="7169" max="7169" width="2.140625" style="68" customWidth="1"/>
    <col min="7170" max="7170" width="12.140625" style="68" customWidth="1"/>
    <col min="7171" max="7172" width="9" style="68" customWidth="1"/>
    <col min="7173" max="7173" width="2.140625" style="68" customWidth="1"/>
    <col min="7174" max="7174" width="12.42578125" style="68" bestFit="1" customWidth="1"/>
    <col min="7175" max="7175" width="2.140625" style="68" customWidth="1"/>
    <col min="7176" max="7176" width="12.5703125" style="68" bestFit="1" customWidth="1"/>
    <col min="7177" max="7180" width="9" style="68" customWidth="1"/>
    <col min="7181" max="7181" width="2.42578125" style="68" customWidth="1"/>
    <col min="7182" max="7182" width="13.5703125" style="68" bestFit="1" customWidth="1"/>
    <col min="7183" max="7183" width="2.42578125" style="68" customWidth="1"/>
    <col min="7184" max="7184" width="10.7109375" style="68" customWidth="1"/>
    <col min="7185" max="7185" width="2.42578125" style="68" customWidth="1"/>
    <col min="7186" max="7186" width="12.42578125" style="68" customWidth="1"/>
    <col min="7187" max="7187" width="2.42578125" style="68" customWidth="1"/>
    <col min="7188" max="7188" width="12.5703125" style="68" customWidth="1"/>
    <col min="7189" max="7189" width="8.140625" style="68"/>
    <col min="7190" max="7190" width="14.42578125" style="68" bestFit="1" customWidth="1"/>
    <col min="7191" max="7191" width="17.42578125" style="68" bestFit="1" customWidth="1"/>
    <col min="7192" max="7192" width="17.85546875" style="68" bestFit="1" customWidth="1"/>
    <col min="7193" max="7193" width="8.140625" style="68"/>
    <col min="7194" max="7194" width="14.42578125" style="68" bestFit="1" customWidth="1"/>
    <col min="7195" max="7421" width="8.140625" style="68"/>
    <col min="7422" max="7422" width="19.28515625" style="68" customWidth="1"/>
    <col min="7423" max="7423" width="2.140625" style="68" customWidth="1"/>
    <col min="7424" max="7424" width="12.42578125" style="68" bestFit="1" customWidth="1"/>
    <col min="7425" max="7425" width="2.140625" style="68" customWidth="1"/>
    <col min="7426" max="7426" width="12.140625" style="68" customWidth="1"/>
    <col min="7427" max="7428" width="9" style="68" customWidth="1"/>
    <col min="7429" max="7429" width="2.140625" style="68" customWidth="1"/>
    <col min="7430" max="7430" width="12.42578125" style="68" bestFit="1" customWidth="1"/>
    <col min="7431" max="7431" width="2.140625" style="68" customWidth="1"/>
    <col min="7432" max="7432" width="12.5703125" style="68" bestFit="1" customWidth="1"/>
    <col min="7433" max="7436" width="9" style="68" customWidth="1"/>
    <col min="7437" max="7437" width="2.42578125" style="68" customWidth="1"/>
    <col min="7438" max="7438" width="13.5703125" style="68" bestFit="1" customWidth="1"/>
    <col min="7439" max="7439" width="2.42578125" style="68" customWidth="1"/>
    <col min="7440" max="7440" width="10.7109375" style="68" customWidth="1"/>
    <col min="7441" max="7441" width="2.42578125" style="68" customWidth="1"/>
    <col min="7442" max="7442" width="12.42578125" style="68" customWidth="1"/>
    <col min="7443" max="7443" width="2.42578125" style="68" customWidth="1"/>
    <col min="7444" max="7444" width="12.5703125" style="68" customWidth="1"/>
    <col min="7445" max="7445" width="8.140625" style="68"/>
    <col min="7446" max="7446" width="14.42578125" style="68" bestFit="1" customWidth="1"/>
    <col min="7447" max="7447" width="17.42578125" style="68" bestFit="1" customWidth="1"/>
    <col min="7448" max="7448" width="17.85546875" style="68" bestFit="1" customWidth="1"/>
    <col min="7449" max="7449" width="8.140625" style="68"/>
    <col min="7450" max="7450" width="14.42578125" style="68" bestFit="1" customWidth="1"/>
    <col min="7451" max="7677" width="8.140625" style="68"/>
    <col min="7678" max="7678" width="19.28515625" style="68" customWidth="1"/>
    <col min="7679" max="7679" width="2.140625" style="68" customWidth="1"/>
    <col min="7680" max="7680" width="12.42578125" style="68" bestFit="1" customWidth="1"/>
    <col min="7681" max="7681" width="2.140625" style="68" customWidth="1"/>
    <col min="7682" max="7682" width="12.140625" style="68" customWidth="1"/>
    <col min="7683" max="7684" width="9" style="68" customWidth="1"/>
    <col min="7685" max="7685" width="2.140625" style="68" customWidth="1"/>
    <col min="7686" max="7686" width="12.42578125" style="68" bestFit="1" customWidth="1"/>
    <col min="7687" max="7687" width="2.140625" style="68" customWidth="1"/>
    <col min="7688" max="7688" width="12.5703125" style="68" bestFit="1" customWidth="1"/>
    <col min="7689" max="7692" width="9" style="68" customWidth="1"/>
    <col min="7693" max="7693" width="2.42578125" style="68" customWidth="1"/>
    <col min="7694" max="7694" width="13.5703125" style="68" bestFit="1" customWidth="1"/>
    <col min="7695" max="7695" width="2.42578125" style="68" customWidth="1"/>
    <col min="7696" max="7696" width="10.7109375" style="68" customWidth="1"/>
    <col min="7697" max="7697" width="2.42578125" style="68" customWidth="1"/>
    <col min="7698" max="7698" width="12.42578125" style="68" customWidth="1"/>
    <col min="7699" max="7699" width="2.42578125" style="68" customWidth="1"/>
    <col min="7700" max="7700" width="12.5703125" style="68" customWidth="1"/>
    <col min="7701" max="7701" width="8.140625" style="68"/>
    <col min="7702" max="7702" width="14.42578125" style="68" bestFit="1" customWidth="1"/>
    <col min="7703" max="7703" width="17.42578125" style="68" bestFit="1" customWidth="1"/>
    <col min="7704" max="7704" width="17.85546875" style="68" bestFit="1" customWidth="1"/>
    <col min="7705" max="7705" width="8.140625" style="68"/>
    <col min="7706" max="7706" width="14.42578125" style="68" bestFit="1" customWidth="1"/>
    <col min="7707" max="7933" width="8.140625" style="68"/>
    <col min="7934" max="7934" width="19.28515625" style="68" customWidth="1"/>
    <col min="7935" max="7935" width="2.140625" style="68" customWidth="1"/>
    <col min="7936" max="7936" width="12.42578125" style="68" bestFit="1" customWidth="1"/>
    <col min="7937" max="7937" width="2.140625" style="68" customWidth="1"/>
    <col min="7938" max="7938" width="12.140625" style="68" customWidth="1"/>
    <col min="7939" max="7940" width="9" style="68" customWidth="1"/>
    <col min="7941" max="7941" width="2.140625" style="68" customWidth="1"/>
    <col min="7942" max="7942" width="12.42578125" style="68" bestFit="1" customWidth="1"/>
    <col min="7943" max="7943" width="2.140625" style="68" customWidth="1"/>
    <col min="7944" max="7944" width="12.5703125" style="68" bestFit="1" customWidth="1"/>
    <col min="7945" max="7948" width="9" style="68" customWidth="1"/>
    <col min="7949" max="7949" width="2.42578125" style="68" customWidth="1"/>
    <col min="7950" max="7950" width="13.5703125" style="68" bestFit="1" customWidth="1"/>
    <col min="7951" max="7951" width="2.42578125" style="68" customWidth="1"/>
    <col min="7952" max="7952" width="10.7109375" style="68" customWidth="1"/>
    <col min="7953" max="7953" width="2.42578125" style="68" customWidth="1"/>
    <col min="7954" max="7954" width="12.42578125" style="68" customWidth="1"/>
    <col min="7955" max="7955" width="2.42578125" style="68" customWidth="1"/>
    <col min="7956" max="7956" width="12.5703125" style="68" customWidth="1"/>
    <col min="7957" max="7957" width="8.140625" style="68"/>
    <col min="7958" max="7958" width="14.42578125" style="68" bestFit="1" customWidth="1"/>
    <col min="7959" max="7959" width="17.42578125" style="68" bestFit="1" customWidth="1"/>
    <col min="7960" max="7960" width="17.85546875" style="68" bestFit="1" customWidth="1"/>
    <col min="7961" max="7961" width="8.140625" style="68"/>
    <col min="7962" max="7962" width="14.42578125" style="68" bestFit="1" customWidth="1"/>
    <col min="7963" max="8189" width="8.140625" style="68"/>
    <col min="8190" max="8190" width="19.28515625" style="68" customWidth="1"/>
    <col min="8191" max="8191" width="2.140625" style="68" customWidth="1"/>
    <col min="8192" max="8192" width="12.42578125" style="68" bestFit="1" customWidth="1"/>
    <col min="8193" max="8193" width="2.140625" style="68" customWidth="1"/>
    <col min="8194" max="8194" width="12.140625" style="68" customWidth="1"/>
    <col min="8195" max="8196" width="9" style="68" customWidth="1"/>
    <col min="8197" max="8197" width="2.140625" style="68" customWidth="1"/>
    <col min="8198" max="8198" width="12.42578125" style="68" bestFit="1" customWidth="1"/>
    <col min="8199" max="8199" width="2.140625" style="68" customWidth="1"/>
    <col min="8200" max="8200" width="12.5703125" style="68" bestFit="1" customWidth="1"/>
    <col min="8201" max="8204" width="9" style="68" customWidth="1"/>
    <col min="8205" max="8205" width="2.42578125" style="68" customWidth="1"/>
    <col min="8206" max="8206" width="13.5703125" style="68" bestFit="1" customWidth="1"/>
    <col min="8207" max="8207" width="2.42578125" style="68" customWidth="1"/>
    <col min="8208" max="8208" width="10.7109375" style="68" customWidth="1"/>
    <col min="8209" max="8209" width="2.42578125" style="68" customWidth="1"/>
    <col min="8210" max="8210" width="12.42578125" style="68" customWidth="1"/>
    <col min="8211" max="8211" width="2.42578125" style="68" customWidth="1"/>
    <col min="8212" max="8212" width="12.5703125" style="68" customWidth="1"/>
    <col min="8213" max="8213" width="8.140625" style="68"/>
    <col min="8214" max="8214" width="14.42578125" style="68" bestFit="1" customWidth="1"/>
    <col min="8215" max="8215" width="17.42578125" style="68" bestFit="1" customWidth="1"/>
    <col min="8216" max="8216" width="17.85546875" style="68" bestFit="1" customWidth="1"/>
    <col min="8217" max="8217" width="8.140625" style="68"/>
    <col min="8218" max="8218" width="14.42578125" style="68" bestFit="1" customWidth="1"/>
    <col min="8219" max="8445" width="8.140625" style="68"/>
    <col min="8446" max="8446" width="19.28515625" style="68" customWidth="1"/>
    <col min="8447" max="8447" width="2.140625" style="68" customWidth="1"/>
    <col min="8448" max="8448" width="12.42578125" style="68" bestFit="1" customWidth="1"/>
    <col min="8449" max="8449" width="2.140625" style="68" customWidth="1"/>
    <col min="8450" max="8450" width="12.140625" style="68" customWidth="1"/>
    <col min="8451" max="8452" width="9" style="68" customWidth="1"/>
    <col min="8453" max="8453" width="2.140625" style="68" customWidth="1"/>
    <col min="8454" max="8454" width="12.42578125" style="68" bestFit="1" customWidth="1"/>
    <col min="8455" max="8455" width="2.140625" style="68" customWidth="1"/>
    <col min="8456" max="8456" width="12.5703125" style="68" bestFit="1" customWidth="1"/>
    <col min="8457" max="8460" width="9" style="68" customWidth="1"/>
    <col min="8461" max="8461" width="2.42578125" style="68" customWidth="1"/>
    <col min="8462" max="8462" width="13.5703125" style="68" bestFit="1" customWidth="1"/>
    <col min="8463" max="8463" width="2.42578125" style="68" customWidth="1"/>
    <col min="8464" max="8464" width="10.7109375" style="68" customWidth="1"/>
    <col min="8465" max="8465" width="2.42578125" style="68" customWidth="1"/>
    <col min="8466" max="8466" width="12.42578125" style="68" customWidth="1"/>
    <col min="8467" max="8467" width="2.42578125" style="68" customWidth="1"/>
    <col min="8468" max="8468" width="12.5703125" style="68" customWidth="1"/>
    <col min="8469" max="8469" width="8.140625" style="68"/>
    <col min="8470" max="8470" width="14.42578125" style="68" bestFit="1" customWidth="1"/>
    <col min="8471" max="8471" width="17.42578125" style="68" bestFit="1" customWidth="1"/>
    <col min="8472" max="8472" width="17.85546875" style="68" bestFit="1" customWidth="1"/>
    <col min="8473" max="8473" width="8.140625" style="68"/>
    <col min="8474" max="8474" width="14.42578125" style="68" bestFit="1" customWidth="1"/>
    <col min="8475" max="8701" width="8.140625" style="68"/>
    <col min="8702" max="8702" width="19.28515625" style="68" customWidth="1"/>
    <col min="8703" max="8703" width="2.140625" style="68" customWidth="1"/>
    <col min="8704" max="8704" width="12.42578125" style="68" bestFit="1" customWidth="1"/>
    <col min="8705" max="8705" width="2.140625" style="68" customWidth="1"/>
    <col min="8706" max="8706" width="12.140625" style="68" customWidth="1"/>
    <col min="8707" max="8708" width="9" style="68" customWidth="1"/>
    <col min="8709" max="8709" width="2.140625" style="68" customWidth="1"/>
    <col min="8710" max="8710" width="12.42578125" style="68" bestFit="1" customWidth="1"/>
    <col min="8711" max="8711" width="2.140625" style="68" customWidth="1"/>
    <col min="8712" max="8712" width="12.5703125" style="68" bestFit="1" customWidth="1"/>
    <col min="8713" max="8716" width="9" style="68" customWidth="1"/>
    <col min="8717" max="8717" width="2.42578125" style="68" customWidth="1"/>
    <col min="8718" max="8718" width="13.5703125" style="68" bestFit="1" customWidth="1"/>
    <col min="8719" max="8719" width="2.42578125" style="68" customWidth="1"/>
    <col min="8720" max="8720" width="10.7109375" style="68" customWidth="1"/>
    <col min="8721" max="8721" width="2.42578125" style="68" customWidth="1"/>
    <col min="8722" max="8722" width="12.42578125" style="68" customWidth="1"/>
    <col min="8723" max="8723" width="2.42578125" style="68" customWidth="1"/>
    <col min="8724" max="8724" width="12.5703125" style="68" customWidth="1"/>
    <col min="8725" max="8725" width="8.140625" style="68"/>
    <col min="8726" max="8726" width="14.42578125" style="68" bestFit="1" customWidth="1"/>
    <col min="8727" max="8727" width="17.42578125" style="68" bestFit="1" customWidth="1"/>
    <col min="8728" max="8728" width="17.85546875" style="68" bestFit="1" customWidth="1"/>
    <col min="8729" max="8729" width="8.140625" style="68"/>
    <col min="8730" max="8730" width="14.42578125" style="68" bestFit="1" customWidth="1"/>
    <col min="8731" max="8957" width="8.140625" style="68"/>
    <col min="8958" max="8958" width="19.28515625" style="68" customWidth="1"/>
    <col min="8959" max="8959" width="2.140625" style="68" customWidth="1"/>
    <col min="8960" max="8960" width="12.42578125" style="68" bestFit="1" customWidth="1"/>
    <col min="8961" max="8961" width="2.140625" style="68" customWidth="1"/>
    <col min="8962" max="8962" width="12.140625" style="68" customWidth="1"/>
    <col min="8963" max="8964" width="9" style="68" customWidth="1"/>
    <col min="8965" max="8965" width="2.140625" style="68" customWidth="1"/>
    <col min="8966" max="8966" width="12.42578125" style="68" bestFit="1" customWidth="1"/>
    <col min="8967" max="8967" width="2.140625" style="68" customWidth="1"/>
    <col min="8968" max="8968" width="12.5703125" style="68" bestFit="1" customWidth="1"/>
    <col min="8969" max="8972" width="9" style="68" customWidth="1"/>
    <col min="8973" max="8973" width="2.42578125" style="68" customWidth="1"/>
    <col min="8974" max="8974" width="13.5703125" style="68" bestFit="1" customWidth="1"/>
    <col min="8975" max="8975" width="2.42578125" style="68" customWidth="1"/>
    <col min="8976" max="8976" width="10.7109375" style="68" customWidth="1"/>
    <col min="8977" max="8977" width="2.42578125" style="68" customWidth="1"/>
    <col min="8978" max="8978" width="12.42578125" style="68" customWidth="1"/>
    <col min="8979" max="8979" width="2.42578125" style="68" customWidth="1"/>
    <col min="8980" max="8980" width="12.5703125" style="68" customWidth="1"/>
    <col min="8981" max="8981" width="8.140625" style="68"/>
    <col min="8982" max="8982" width="14.42578125" style="68" bestFit="1" customWidth="1"/>
    <col min="8983" max="8983" width="17.42578125" style="68" bestFit="1" customWidth="1"/>
    <col min="8984" max="8984" width="17.85546875" style="68" bestFit="1" customWidth="1"/>
    <col min="8985" max="8985" width="8.140625" style="68"/>
    <col min="8986" max="8986" width="14.42578125" style="68" bestFit="1" customWidth="1"/>
    <col min="8987" max="9213" width="8.140625" style="68"/>
    <col min="9214" max="9214" width="19.28515625" style="68" customWidth="1"/>
    <col min="9215" max="9215" width="2.140625" style="68" customWidth="1"/>
    <col min="9216" max="9216" width="12.42578125" style="68" bestFit="1" customWidth="1"/>
    <col min="9217" max="9217" width="2.140625" style="68" customWidth="1"/>
    <col min="9218" max="9218" width="12.140625" style="68" customWidth="1"/>
    <col min="9219" max="9220" width="9" style="68" customWidth="1"/>
    <col min="9221" max="9221" width="2.140625" style="68" customWidth="1"/>
    <col min="9222" max="9222" width="12.42578125" style="68" bestFit="1" customWidth="1"/>
    <col min="9223" max="9223" width="2.140625" style="68" customWidth="1"/>
    <col min="9224" max="9224" width="12.5703125" style="68" bestFit="1" customWidth="1"/>
    <col min="9225" max="9228" width="9" style="68" customWidth="1"/>
    <col min="9229" max="9229" width="2.42578125" style="68" customWidth="1"/>
    <col min="9230" max="9230" width="13.5703125" style="68" bestFit="1" customWidth="1"/>
    <col min="9231" max="9231" width="2.42578125" style="68" customWidth="1"/>
    <col min="9232" max="9232" width="10.7109375" style="68" customWidth="1"/>
    <col min="9233" max="9233" width="2.42578125" style="68" customWidth="1"/>
    <col min="9234" max="9234" width="12.42578125" style="68" customWidth="1"/>
    <col min="9235" max="9235" width="2.42578125" style="68" customWidth="1"/>
    <col min="9236" max="9236" width="12.5703125" style="68" customWidth="1"/>
    <col min="9237" max="9237" width="8.140625" style="68"/>
    <col min="9238" max="9238" width="14.42578125" style="68" bestFit="1" customWidth="1"/>
    <col min="9239" max="9239" width="17.42578125" style="68" bestFit="1" customWidth="1"/>
    <col min="9240" max="9240" width="17.85546875" style="68" bestFit="1" customWidth="1"/>
    <col min="9241" max="9241" width="8.140625" style="68"/>
    <col min="9242" max="9242" width="14.42578125" style="68" bestFit="1" customWidth="1"/>
    <col min="9243" max="9469" width="8.140625" style="68"/>
    <col min="9470" max="9470" width="19.28515625" style="68" customWidth="1"/>
    <col min="9471" max="9471" width="2.140625" style="68" customWidth="1"/>
    <col min="9472" max="9472" width="12.42578125" style="68" bestFit="1" customWidth="1"/>
    <col min="9473" max="9473" width="2.140625" style="68" customWidth="1"/>
    <col min="9474" max="9474" width="12.140625" style="68" customWidth="1"/>
    <col min="9475" max="9476" width="9" style="68" customWidth="1"/>
    <col min="9477" max="9477" width="2.140625" style="68" customWidth="1"/>
    <col min="9478" max="9478" width="12.42578125" style="68" bestFit="1" customWidth="1"/>
    <col min="9479" max="9479" width="2.140625" style="68" customWidth="1"/>
    <col min="9480" max="9480" width="12.5703125" style="68" bestFit="1" customWidth="1"/>
    <col min="9481" max="9484" width="9" style="68" customWidth="1"/>
    <col min="9485" max="9485" width="2.42578125" style="68" customWidth="1"/>
    <col min="9486" max="9486" width="13.5703125" style="68" bestFit="1" customWidth="1"/>
    <col min="9487" max="9487" width="2.42578125" style="68" customWidth="1"/>
    <col min="9488" max="9488" width="10.7109375" style="68" customWidth="1"/>
    <col min="9489" max="9489" width="2.42578125" style="68" customWidth="1"/>
    <col min="9490" max="9490" width="12.42578125" style="68" customWidth="1"/>
    <col min="9491" max="9491" width="2.42578125" style="68" customWidth="1"/>
    <col min="9492" max="9492" width="12.5703125" style="68" customWidth="1"/>
    <col min="9493" max="9493" width="8.140625" style="68"/>
    <col min="9494" max="9494" width="14.42578125" style="68" bestFit="1" customWidth="1"/>
    <col min="9495" max="9495" width="17.42578125" style="68" bestFit="1" customWidth="1"/>
    <col min="9496" max="9496" width="17.85546875" style="68" bestFit="1" customWidth="1"/>
    <col min="9497" max="9497" width="8.140625" style="68"/>
    <col min="9498" max="9498" width="14.42578125" style="68" bestFit="1" customWidth="1"/>
    <col min="9499" max="9725" width="8.140625" style="68"/>
    <col min="9726" max="9726" width="19.28515625" style="68" customWidth="1"/>
    <col min="9727" max="9727" width="2.140625" style="68" customWidth="1"/>
    <col min="9728" max="9728" width="12.42578125" style="68" bestFit="1" customWidth="1"/>
    <col min="9729" max="9729" width="2.140625" style="68" customWidth="1"/>
    <col min="9730" max="9730" width="12.140625" style="68" customWidth="1"/>
    <col min="9731" max="9732" width="9" style="68" customWidth="1"/>
    <col min="9733" max="9733" width="2.140625" style="68" customWidth="1"/>
    <col min="9734" max="9734" width="12.42578125" style="68" bestFit="1" customWidth="1"/>
    <col min="9735" max="9735" width="2.140625" style="68" customWidth="1"/>
    <col min="9736" max="9736" width="12.5703125" style="68" bestFit="1" customWidth="1"/>
    <col min="9737" max="9740" width="9" style="68" customWidth="1"/>
    <col min="9741" max="9741" width="2.42578125" style="68" customWidth="1"/>
    <col min="9742" max="9742" width="13.5703125" style="68" bestFit="1" customWidth="1"/>
    <col min="9743" max="9743" width="2.42578125" style="68" customWidth="1"/>
    <col min="9744" max="9744" width="10.7109375" style="68" customWidth="1"/>
    <col min="9745" max="9745" width="2.42578125" style="68" customWidth="1"/>
    <col min="9746" max="9746" width="12.42578125" style="68" customWidth="1"/>
    <col min="9747" max="9747" width="2.42578125" style="68" customWidth="1"/>
    <col min="9748" max="9748" width="12.5703125" style="68" customWidth="1"/>
    <col min="9749" max="9749" width="8.140625" style="68"/>
    <col min="9750" max="9750" width="14.42578125" style="68" bestFit="1" customWidth="1"/>
    <col min="9751" max="9751" width="17.42578125" style="68" bestFit="1" customWidth="1"/>
    <col min="9752" max="9752" width="17.85546875" style="68" bestFit="1" customWidth="1"/>
    <col min="9753" max="9753" width="8.140625" style="68"/>
    <col min="9754" max="9754" width="14.42578125" style="68" bestFit="1" customWidth="1"/>
    <col min="9755" max="9981" width="8.140625" style="68"/>
    <col min="9982" max="9982" width="19.28515625" style="68" customWidth="1"/>
    <col min="9983" max="9983" width="2.140625" style="68" customWidth="1"/>
    <col min="9984" max="9984" width="12.42578125" style="68" bestFit="1" customWidth="1"/>
    <col min="9985" max="9985" width="2.140625" style="68" customWidth="1"/>
    <col min="9986" max="9986" width="12.140625" style="68" customWidth="1"/>
    <col min="9987" max="9988" width="9" style="68" customWidth="1"/>
    <col min="9989" max="9989" width="2.140625" style="68" customWidth="1"/>
    <col min="9990" max="9990" width="12.42578125" style="68" bestFit="1" customWidth="1"/>
    <col min="9991" max="9991" width="2.140625" style="68" customWidth="1"/>
    <col min="9992" max="9992" width="12.5703125" style="68" bestFit="1" customWidth="1"/>
    <col min="9993" max="9996" width="9" style="68" customWidth="1"/>
    <col min="9997" max="9997" width="2.42578125" style="68" customWidth="1"/>
    <col min="9998" max="9998" width="13.5703125" style="68" bestFit="1" customWidth="1"/>
    <col min="9999" max="9999" width="2.42578125" style="68" customWidth="1"/>
    <col min="10000" max="10000" width="10.7109375" style="68" customWidth="1"/>
    <col min="10001" max="10001" width="2.42578125" style="68" customWidth="1"/>
    <col min="10002" max="10002" width="12.42578125" style="68" customWidth="1"/>
    <col min="10003" max="10003" width="2.42578125" style="68" customWidth="1"/>
    <col min="10004" max="10004" width="12.5703125" style="68" customWidth="1"/>
    <col min="10005" max="10005" width="8.140625" style="68"/>
    <col min="10006" max="10006" width="14.42578125" style="68" bestFit="1" customWidth="1"/>
    <col min="10007" max="10007" width="17.42578125" style="68" bestFit="1" customWidth="1"/>
    <col min="10008" max="10008" width="17.85546875" style="68" bestFit="1" customWidth="1"/>
    <col min="10009" max="10009" width="8.140625" style="68"/>
    <col min="10010" max="10010" width="14.42578125" style="68" bestFit="1" customWidth="1"/>
    <col min="10011" max="10237" width="8.140625" style="68"/>
    <col min="10238" max="10238" width="19.28515625" style="68" customWidth="1"/>
    <col min="10239" max="10239" width="2.140625" style="68" customWidth="1"/>
    <col min="10240" max="10240" width="12.42578125" style="68" bestFit="1" customWidth="1"/>
    <col min="10241" max="10241" width="2.140625" style="68" customWidth="1"/>
    <col min="10242" max="10242" width="12.140625" style="68" customWidth="1"/>
    <col min="10243" max="10244" width="9" style="68" customWidth="1"/>
    <col min="10245" max="10245" width="2.140625" style="68" customWidth="1"/>
    <col min="10246" max="10246" width="12.42578125" style="68" bestFit="1" customWidth="1"/>
    <col min="10247" max="10247" width="2.140625" style="68" customWidth="1"/>
    <col min="10248" max="10248" width="12.5703125" style="68" bestFit="1" customWidth="1"/>
    <col min="10249" max="10252" width="9" style="68" customWidth="1"/>
    <col min="10253" max="10253" width="2.42578125" style="68" customWidth="1"/>
    <col min="10254" max="10254" width="13.5703125" style="68" bestFit="1" customWidth="1"/>
    <col min="10255" max="10255" width="2.42578125" style="68" customWidth="1"/>
    <col min="10256" max="10256" width="10.7109375" style="68" customWidth="1"/>
    <col min="10257" max="10257" width="2.42578125" style="68" customWidth="1"/>
    <col min="10258" max="10258" width="12.42578125" style="68" customWidth="1"/>
    <col min="10259" max="10259" width="2.42578125" style="68" customWidth="1"/>
    <col min="10260" max="10260" width="12.5703125" style="68" customWidth="1"/>
    <col min="10261" max="10261" width="8.140625" style="68"/>
    <col min="10262" max="10262" width="14.42578125" style="68" bestFit="1" customWidth="1"/>
    <col min="10263" max="10263" width="17.42578125" style="68" bestFit="1" customWidth="1"/>
    <col min="10264" max="10264" width="17.85546875" style="68" bestFit="1" customWidth="1"/>
    <col min="10265" max="10265" width="8.140625" style="68"/>
    <col min="10266" max="10266" width="14.42578125" style="68" bestFit="1" customWidth="1"/>
    <col min="10267" max="10493" width="8.140625" style="68"/>
    <col min="10494" max="10494" width="19.28515625" style="68" customWidth="1"/>
    <col min="10495" max="10495" width="2.140625" style="68" customWidth="1"/>
    <col min="10496" max="10496" width="12.42578125" style="68" bestFit="1" customWidth="1"/>
    <col min="10497" max="10497" width="2.140625" style="68" customWidth="1"/>
    <col min="10498" max="10498" width="12.140625" style="68" customWidth="1"/>
    <col min="10499" max="10500" width="9" style="68" customWidth="1"/>
    <col min="10501" max="10501" width="2.140625" style="68" customWidth="1"/>
    <col min="10502" max="10502" width="12.42578125" style="68" bestFit="1" customWidth="1"/>
    <col min="10503" max="10503" width="2.140625" style="68" customWidth="1"/>
    <col min="10504" max="10504" width="12.5703125" style="68" bestFit="1" customWidth="1"/>
    <col min="10505" max="10508" width="9" style="68" customWidth="1"/>
    <col min="10509" max="10509" width="2.42578125" style="68" customWidth="1"/>
    <col min="10510" max="10510" width="13.5703125" style="68" bestFit="1" customWidth="1"/>
    <col min="10511" max="10511" width="2.42578125" style="68" customWidth="1"/>
    <col min="10512" max="10512" width="10.7109375" style="68" customWidth="1"/>
    <col min="10513" max="10513" width="2.42578125" style="68" customWidth="1"/>
    <col min="10514" max="10514" width="12.42578125" style="68" customWidth="1"/>
    <col min="10515" max="10515" width="2.42578125" style="68" customWidth="1"/>
    <col min="10516" max="10516" width="12.5703125" style="68" customWidth="1"/>
    <col min="10517" max="10517" width="8.140625" style="68"/>
    <col min="10518" max="10518" width="14.42578125" style="68" bestFit="1" customWidth="1"/>
    <col min="10519" max="10519" width="17.42578125" style="68" bestFit="1" customWidth="1"/>
    <col min="10520" max="10520" width="17.85546875" style="68" bestFit="1" customWidth="1"/>
    <col min="10521" max="10521" width="8.140625" style="68"/>
    <col min="10522" max="10522" width="14.42578125" style="68" bestFit="1" customWidth="1"/>
    <col min="10523" max="10749" width="8.140625" style="68"/>
    <col min="10750" max="10750" width="19.28515625" style="68" customWidth="1"/>
    <col min="10751" max="10751" width="2.140625" style="68" customWidth="1"/>
    <col min="10752" max="10752" width="12.42578125" style="68" bestFit="1" customWidth="1"/>
    <col min="10753" max="10753" width="2.140625" style="68" customWidth="1"/>
    <col min="10754" max="10754" width="12.140625" style="68" customWidth="1"/>
    <col min="10755" max="10756" width="9" style="68" customWidth="1"/>
    <col min="10757" max="10757" width="2.140625" style="68" customWidth="1"/>
    <col min="10758" max="10758" width="12.42578125" style="68" bestFit="1" customWidth="1"/>
    <col min="10759" max="10759" width="2.140625" style="68" customWidth="1"/>
    <col min="10760" max="10760" width="12.5703125" style="68" bestFit="1" customWidth="1"/>
    <col min="10761" max="10764" width="9" style="68" customWidth="1"/>
    <col min="10765" max="10765" width="2.42578125" style="68" customWidth="1"/>
    <col min="10766" max="10766" width="13.5703125" style="68" bestFit="1" customWidth="1"/>
    <col min="10767" max="10767" width="2.42578125" style="68" customWidth="1"/>
    <col min="10768" max="10768" width="10.7109375" style="68" customWidth="1"/>
    <col min="10769" max="10769" width="2.42578125" style="68" customWidth="1"/>
    <col min="10770" max="10770" width="12.42578125" style="68" customWidth="1"/>
    <col min="10771" max="10771" width="2.42578125" style="68" customWidth="1"/>
    <col min="10772" max="10772" width="12.5703125" style="68" customWidth="1"/>
    <col min="10773" max="10773" width="8.140625" style="68"/>
    <col min="10774" max="10774" width="14.42578125" style="68" bestFit="1" customWidth="1"/>
    <col min="10775" max="10775" width="17.42578125" style="68" bestFit="1" customWidth="1"/>
    <col min="10776" max="10776" width="17.85546875" style="68" bestFit="1" customWidth="1"/>
    <col min="10777" max="10777" width="8.140625" style="68"/>
    <col min="10778" max="10778" width="14.42578125" style="68" bestFit="1" customWidth="1"/>
    <col min="10779" max="11005" width="8.140625" style="68"/>
    <col min="11006" max="11006" width="19.28515625" style="68" customWidth="1"/>
    <col min="11007" max="11007" width="2.140625" style="68" customWidth="1"/>
    <col min="11008" max="11008" width="12.42578125" style="68" bestFit="1" customWidth="1"/>
    <col min="11009" max="11009" width="2.140625" style="68" customWidth="1"/>
    <col min="11010" max="11010" width="12.140625" style="68" customWidth="1"/>
    <col min="11011" max="11012" width="9" style="68" customWidth="1"/>
    <col min="11013" max="11013" width="2.140625" style="68" customWidth="1"/>
    <col min="11014" max="11014" width="12.42578125" style="68" bestFit="1" customWidth="1"/>
    <col min="11015" max="11015" width="2.140625" style="68" customWidth="1"/>
    <col min="11016" max="11016" width="12.5703125" style="68" bestFit="1" customWidth="1"/>
    <col min="11017" max="11020" width="9" style="68" customWidth="1"/>
    <col min="11021" max="11021" width="2.42578125" style="68" customWidth="1"/>
    <col min="11022" max="11022" width="13.5703125" style="68" bestFit="1" customWidth="1"/>
    <col min="11023" max="11023" width="2.42578125" style="68" customWidth="1"/>
    <col min="11024" max="11024" width="10.7109375" style="68" customWidth="1"/>
    <col min="11025" max="11025" width="2.42578125" style="68" customWidth="1"/>
    <col min="11026" max="11026" width="12.42578125" style="68" customWidth="1"/>
    <col min="11027" max="11027" width="2.42578125" style="68" customWidth="1"/>
    <col min="11028" max="11028" width="12.5703125" style="68" customWidth="1"/>
    <col min="11029" max="11029" width="8.140625" style="68"/>
    <col min="11030" max="11030" width="14.42578125" style="68" bestFit="1" customWidth="1"/>
    <col min="11031" max="11031" width="17.42578125" style="68" bestFit="1" customWidth="1"/>
    <col min="11032" max="11032" width="17.85546875" style="68" bestFit="1" customWidth="1"/>
    <col min="11033" max="11033" width="8.140625" style="68"/>
    <col min="11034" max="11034" width="14.42578125" style="68" bestFit="1" customWidth="1"/>
    <col min="11035" max="11261" width="8.140625" style="68"/>
    <col min="11262" max="11262" width="19.28515625" style="68" customWidth="1"/>
    <col min="11263" max="11263" width="2.140625" style="68" customWidth="1"/>
    <col min="11264" max="11264" width="12.42578125" style="68" bestFit="1" customWidth="1"/>
    <col min="11265" max="11265" width="2.140625" style="68" customWidth="1"/>
    <col min="11266" max="11266" width="12.140625" style="68" customWidth="1"/>
    <col min="11267" max="11268" width="9" style="68" customWidth="1"/>
    <col min="11269" max="11269" width="2.140625" style="68" customWidth="1"/>
    <col min="11270" max="11270" width="12.42578125" style="68" bestFit="1" customWidth="1"/>
    <col min="11271" max="11271" width="2.140625" style="68" customWidth="1"/>
    <col min="11272" max="11272" width="12.5703125" style="68" bestFit="1" customWidth="1"/>
    <col min="11273" max="11276" width="9" style="68" customWidth="1"/>
    <col min="11277" max="11277" width="2.42578125" style="68" customWidth="1"/>
    <col min="11278" max="11278" width="13.5703125" style="68" bestFit="1" customWidth="1"/>
    <col min="11279" max="11279" width="2.42578125" style="68" customWidth="1"/>
    <col min="11280" max="11280" width="10.7109375" style="68" customWidth="1"/>
    <col min="11281" max="11281" width="2.42578125" style="68" customWidth="1"/>
    <col min="11282" max="11282" width="12.42578125" style="68" customWidth="1"/>
    <col min="11283" max="11283" width="2.42578125" style="68" customWidth="1"/>
    <col min="11284" max="11284" width="12.5703125" style="68" customWidth="1"/>
    <col min="11285" max="11285" width="8.140625" style="68"/>
    <col min="11286" max="11286" width="14.42578125" style="68" bestFit="1" customWidth="1"/>
    <col min="11287" max="11287" width="17.42578125" style="68" bestFit="1" customWidth="1"/>
    <col min="11288" max="11288" width="17.85546875" style="68" bestFit="1" customWidth="1"/>
    <col min="11289" max="11289" width="8.140625" style="68"/>
    <col min="11290" max="11290" width="14.42578125" style="68" bestFit="1" customWidth="1"/>
    <col min="11291" max="11517" width="8.140625" style="68"/>
    <col min="11518" max="11518" width="19.28515625" style="68" customWidth="1"/>
    <col min="11519" max="11519" width="2.140625" style="68" customWidth="1"/>
    <col min="11520" max="11520" width="12.42578125" style="68" bestFit="1" customWidth="1"/>
    <col min="11521" max="11521" width="2.140625" style="68" customWidth="1"/>
    <col min="11522" max="11522" width="12.140625" style="68" customWidth="1"/>
    <col min="11523" max="11524" width="9" style="68" customWidth="1"/>
    <col min="11525" max="11525" width="2.140625" style="68" customWidth="1"/>
    <col min="11526" max="11526" width="12.42578125" style="68" bestFit="1" customWidth="1"/>
    <col min="11527" max="11527" width="2.140625" style="68" customWidth="1"/>
    <col min="11528" max="11528" width="12.5703125" style="68" bestFit="1" customWidth="1"/>
    <col min="11529" max="11532" width="9" style="68" customWidth="1"/>
    <col min="11533" max="11533" width="2.42578125" style="68" customWidth="1"/>
    <col min="11534" max="11534" width="13.5703125" style="68" bestFit="1" customWidth="1"/>
    <col min="11535" max="11535" width="2.42578125" style="68" customWidth="1"/>
    <col min="11536" max="11536" width="10.7109375" style="68" customWidth="1"/>
    <col min="11537" max="11537" width="2.42578125" style="68" customWidth="1"/>
    <col min="11538" max="11538" width="12.42578125" style="68" customWidth="1"/>
    <col min="11539" max="11539" width="2.42578125" style="68" customWidth="1"/>
    <col min="11540" max="11540" width="12.5703125" style="68" customWidth="1"/>
    <col min="11541" max="11541" width="8.140625" style="68"/>
    <col min="11542" max="11542" width="14.42578125" style="68" bestFit="1" customWidth="1"/>
    <col min="11543" max="11543" width="17.42578125" style="68" bestFit="1" customWidth="1"/>
    <col min="11544" max="11544" width="17.85546875" style="68" bestFit="1" customWidth="1"/>
    <col min="11545" max="11545" width="8.140625" style="68"/>
    <col min="11546" max="11546" width="14.42578125" style="68" bestFit="1" customWidth="1"/>
    <col min="11547" max="11773" width="8.140625" style="68"/>
    <col min="11774" max="11774" width="19.28515625" style="68" customWidth="1"/>
    <col min="11775" max="11775" width="2.140625" style="68" customWidth="1"/>
    <col min="11776" max="11776" width="12.42578125" style="68" bestFit="1" customWidth="1"/>
    <col min="11777" max="11777" width="2.140625" style="68" customWidth="1"/>
    <col min="11778" max="11778" width="12.140625" style="68" customWidth="1"/>
    <col min="11779" max="11780" width="9" style="68" customWidth="1"/>
    <col min="11781" max="11781" width="2.140625" style="68" customWidth="1"/>
    <col min="11782" max="11782" width="12.42578125" style="68" bestFit="1" customWidth="1"/>
    <col min="11783" max="11783" width="2.140625" style="68" customWidth="1"/>
    <col min="11784" max="11784" width="12.5703125" style="68" bestFit="1" customWidth="1"/>
    <col min="11785" max="11788" width="9" style="68" customWidth="1"/>
    <col min="11789" max="11789" width="2.42578125" style="68" customWidth="1"/>
    <col min="11790" max="11790" width="13.5703125" style="68" bestFit="1" customWidth="1"/>
    <col min="11791" max="11791" width="2.42578125" style="68" customWidth="1"/>
    <col min="11792" max="11792" width="10.7109375" style="68" customWidth="1"/>
    <col min="11793" max="11793" width="2.42578125" style="68" customWidth="1"/>
    <col min="11794" max="11794" width="12.42578125" style="68" customWidth="1"/>
    <col min="11795" max="11795" width="2.42578125" style="68" customWidth="1"/>
    <col min="11796" max="11796" width="12.5703125" style="68" customWidth="1"/>
    <col min="11797" max="11797" width="8.140625" style="68"/>
    <col min="11798" max="11798" width="14.42578125" style="68" bestFit="1" customWidth="1"/>
    <col min="11799" max="11799" width="17.42578125" style="68" bestFit="1" customWidth="1"/>
    <col min="11800" max="11800" width="17.85546875" style="68" bestFit="1" customWidth="1"/>
    <col min="11801" max="11801" width="8.140625" style="68"/>
    <col min="11802" max="11802" width="14.42578125" style="68" bestFit="1" customWidth="1"/>
    <col min="11803" max="12029" width="8.140625" style="68"/>
    <col min="12030" max="12030" width="19.28515625" style="68" customWidth="1"/>
    <col min="12031" max="12031" width="2.140625" style="68" customWidth="1"/>
    <col min="12032" max="12032" width="12.42578125" style="68" bestFit="1" customWidth="1"/>
    <col min="12033" max="12033" width="2.140625" style="68" customWidth="1"/>
    <col min="12034" max="12034" width="12.140625" style="68" customWidth="1"/>
    <col min="12035" max="12036" width="9" style="68" customWidth="1"/>
    <col min="12037" max="12037" width="2.140625" style="68" customWidth="1"/>
    <col min="12038" max="12038" width="12.42578125" style="68" bestFit="1" customWidth="1"/>
    <col min="12039" max="12039" width="2.140625" style="68" customWidth="1"/>
    <col min="12040" max="12040" width="12.5703125" style="68" bestFit="1" customWidth="1"/>
    <col min="12041" max="12044" width="9" style="68" customWidth="1"/>
    <col min="12045" max="12045" width="2.42578125" style="68" customWidth="1"/>
    <col min="12046" max="12046" width="13.5703125" style="68" bestFit="1" customWidth="1"/>
    <col min="12047" max="12047" width="2.42578125" style="68" customWidth="1"/>
    <col min="12048" max="12048" width="10.7109375" style="68" customWidth="1"/>
    <col min="12049" max="12049" width="2.42578125" style="68" customWidth="1"/>
    <col min="12050" max="12050" width="12.42578125" style="68" customWidth="1"/>
    <col min="12051" max="12051" width="2.42578125" style="68" customWidth="1"/>
    <col min="12052" max="12052" width="12.5703125" style="68" customWidth="1"/>
    <col min="12053" max="12053" width="8.140625" style="68"/>
    <col min="12054" max="12054" width="14.42578125" style="68" bestFit="1" customWidth="1"/>
    <col min="12055" max="12055" width="17.42578125" style="68" bestFit="1" customWidth="1"/>
    <col min="12056" max="12056" width="17.85546875" style="68" bestFit="1" customWidth="1"/>
    <col min="12057" max="12057" width="8.140625" style="68"/>
    <col min="12058" max="12058" width="14.42578125" style="68" bestFit="1" customWidth="1"/>
    <col min="12059" max="12285" width="8.140625" style="68"/>
    <col min="12286" max="12286" width="19.28515625" style="68" customWidth="1"/>
    <col min="12287" max="12287" width="2.140625" style="68" customWidth="1"/>
    <col min="12288" max="12288" width="12.42578125" style="68" bestFit="1" customWidth="1"/>
    <col min="12289" max="12289" width="2.140625" style="68" customWidth="1"/>
    <col min="12290" max="12290" width="12.140625" style="68" customWidth="1"/>
    <col min="12291" max="12292" width="9" style="68" customWidth="1"/>
    <col min="12293" max="12293" width="2.140625" style="68" customWidth="1"/>
    <col min="12294" max="12294" width="12.42578125" style="68" bestFit="1" customWidth="1"/>
    <col min="12295" max="12295" width="2.140625" style="68" customWidth="1"/>
    <col min="12296" max="12296" width="12.5703125" style="68" bestFit="1" customWidth="1"/>
    <col min="12297" max="12300" width="9" style="68" customWidth="1"/>
    <col min="12301" max="12301" width="2.42578125" style="68" customWidth="1"/>
    <col min="12302" max="12302" width="13.5703125" style="68" bestFit="1" customWidth="1"/>
    <col min="12303" max="12303" width="2.42578125" style="68" customWidth="1"/>
    <col min="12304" max="12304" width="10.7109375" style="68" customWidth="1"/>
    <col min="12305" max="12305" width="2.42578125" style="68" customWidth="1"/>
    <col min="12306" max="12306" width="12.42578125" style="68" customWidth="1"/>
    <col min="12307" max="12307" width="2.42578125" style="68" customWidth="1"/>
    <col min="12308" max="12308" width="12.5703125" style="68" customWidth="1"/>
    <col min="12309" max="12309" width="8.140625" style="68"/>
    <col min="12310" max="12310" width="14.42578125" style="68" bestFit="1" customWidth="1"/>
    <col min="12311" max="12311" width="17.42578125" style="68" bestFit="1" customWidth="1"/>
    <col min="12312" max="12312" width="17.85546875" style="68" bestFit="1" customWidth="1"/>
    <col min="12313" max="12313" width="8.140625" style="68"/>
    <col min="12314" max="12314" width="14.42578125" style="68" bestFit="1" customWidth="1"/>
    <col min="12315" max="12541" width="8.140625" style="68"/>
    <col min="12542" max="12542" width="19.28515625" style="68" customWidth="1"/>
    <col min="12543" max="12543" width="2.140625" style="68" customWidth="1"/>
    <col min="12544" max="12544" width="12.42578125" style="68" bestFit="1" customWidth="1"/>
    <col min="12545" max="12545" width="2.140625" style="68" customWidth="1"/>
    <col min="12546" max="12546" width="12.140625" style="68" customWidth="1"/>
    <col min="12547" max="12548" width="9" style="68" customWidth="1"/>
    <col min="12549" max="12549" width="2.140625" style="68" customWidth="1"/>
    <col min="12550" max="12550" width="12.42578125" style="68" bestFit="1" customWidth="1"/>
    <col min="12551" max="12551" width="2.140625" style="68" customWidth="1"/>
    <col min="12552" max="12552" width="12.5703125" style="68" bestFit="1" customWidth="1"/>
    <col min="12553" max="12556" width="9" style="68" customWidth="1"/>
    <col min="12557" max="12557" width="2.42578125" style="68" customWidth="1"/>
    <col min="12558" max="12558" width="13.5703125" style="68" bestFit="1" customWidth="1"/>
    <col min="12559" max="12559" width="2.42578125" style="68" customWidth="1"/>
    <col min="12560" max="12560" width="10.7109375" style="68" customWidth="1"/>
    <col min="12561" max="12561" width="2.42578125" style="68" customWidth="1"/>
    <col min="12562" max="12562" width="12.42578125" style="68" customWidth="1"/>
    <col min="12563" max="12563" width="2.42578125" style="68" customWidth="1"/>
    <col min="12564" max="12564" width="12.5703125" style="68" customWidth="1"/>
    <col min="12565" max="12565" width="8.140625" style="68"/>
    <col min="12566" max="12566" width="14.42578125" style="68" bestFit="1" customWidth="1"/>
    <col min="12567" max="12567" width="17.42578125" style="68" bestFit="1" customWidth="1"/>
    <col min="12568" max="12568" width="17.85546875" style="68" bestFit="1" customWidth="1"/>
    <col min="12569" max="12569" width="8.140625" style="68"/>
    <col min="12570" max="12570" width="14.42578125" style="68" bestFit="1" customWidth="1"/>
    <col min="12571" max="12797" width="8.140625" style="68"/>
    <col min="12798" max="12798" width="19.28515625" style="68" customWidth="1"/>
    <col min="12799" max="12799" width="2.140625" style="68" customWidth="1"/>
    <col min="12800" max="12800" width="12.42578125" style="68" bestFit="1" customWidth="1"/>
    <col min="12801" max="12801" width="2.140625" style="68" customWidth="1"/>
    <col min="12802" max="12802" width="12.140625" style="68" customWidth="1"/>
    <col min="12803" max="12804" width="9" style="68" customWidth="1"/>
    <col min="12805" max="12805" width="2.140625" style="68" customWidth="1"/>
    <col min="12806" max="12806" width="12.42578125" style="68" bestFit="1" customWidth="1"/>
    <col min="12807" max="12807" width="2.140625" style="68" customWidth="1"/>
    <col min="12808" max="12808" width="12.5703125" style="68" bestFit="1" customWidth="1"/>
    <col min="12809" max="12812" width="9" style="68" customWidth="1"/>
    <col min="12813" max="12813" width="2.42578125" style="68" customWidth="1"/>
    <col min="12814" max="12814" width="13.5703125" style="68" bestFit="1" customWidth="1"/>
    <col min="12815" max="12815" width="2.42578125" style="68" customWidth="1"/>
    <col min="12816" max="12816" width="10.7109375" style="68" customWidth="1"/>
    <col min="12817" max="12817" width="2.42578125" style="68" customWidth="1"/>
    <col min="12818" max="12818" width="12.42578125" style="68" customWidth="1"/>
    <col min="12819" max="12819" width="2.42578125" style="68" customWidth="1"/>
    <col min="12820" max="12820" width="12.5703125" style="68" customWidth="1"/>
    <col min="12821" max="12821" width="8.140625" style="68"/>
    <col min="12822" max="12822" width="14.42578125" style="68" bestFit="1" customWidth="1"/>
    <col min="12823" max="12823" width="17.42578125" style="68" bestFit="1" customWidth="1"/>
    <col min="12824" max="12824" width="17.85546875" style="68" bestFit="1" customWidth="1"/>
    <col min="12825" max="12825" width="8.140625" style="68"/>
    <col min="12826" max="12826" width="14.42578125" style="68" bestFit="1" customWidth="1"/>
    <col min="12827" max="13053" width="8.140625" style="68"/>
    <col min="13054" max="13054" width="19.28515625" style="68" customWidth="1"/>
    <col min="13055" max="13055" width="2.140625" style="68" customWidth="1"/>
    <col min="13056" max="13056" width="12.42578125" style="68" bestFit="1" customWidth="1"/>
    <col min="13057" max="13057" width="2.140625" style="68" customWidth="1"/>
    <col min="13058" max="13058" width="12.140625" style="68" customWidth="1"/>
    <col min="13059" max="13060" width="9" style="68" customWidth="1"/>
    <col min="13061" max="13061" width="2.140625" style="68" customWidth="1"/>
    <col min="13062" max="13062" width="12.42578125" style="68" bestFit="1" customWidth="1"/>
    <col min="13063" max="13063" width="2.140625" style="68" customWidth="1"/>
    <col min="13064" max="13064" width="12.5703125" style="68" bestFit="1" customWidth="1"/>
    <col min="13065" max="13068" width="9" style="68" customWidth="1"/>
    <col min="13069" max="13069" width="2.42578125" style="68" customWidth="1"/>
    <col min="13070" max="13070" width="13.5703125" style="68" bestFit="1" customWidth="1"/>
    <col min="13071" max="13071" width="2.42578125" style="68" customWidth="1"/>
    <col min="13072" max="13072" width="10.7109375" style="68" customWidth="1"/>
    <col min="13073" max="13073" width="2.42578125" style="68" customWidth="1"/>
    <col min="13074" max="13074" width="12.42578125" style="68" customWidth="1"/>
    <col min="13075" max="13075" width="2.42578125" style="68" customWidth="1"/>
    <col min="13076" max="13076" width="12.5703125" style="68" customWidth="1"/>
    <col min="13077" max="13077" width="8.140625" style="68"/>
    <col min="13078" max="13078" width="14.42578125" style="68" bestFit="1" customWidth="1"/>
    <col min="13079" max="13079" width="17.42578125" style="68" bestFit="1" customWidth="1"/>
    <col min="13080" max="13080" width="17.85546875" style="68" bestFit="1" customWidth="1"/>
    <col min="13081" max="13081" width="8.140625" style="68"/>
    <col min="13082" max="13082" width="14.42578125" style="68" bestFit="1" customWidth="1"/>
    <col min="13083" max="13309" width="8.140625" style="68"/>
    <col min="13310" max="13310" width="19.28515625" style="68" customWidth="1"/>
    <col min="13311" max="13311" width="2.140625" style="68" customWidth="1"/>
    <col min="13312" max="13312" width="12.42578125" style="68" bestFit="1" customWidth="1"/>
    <col min="13313" max="13313" width="2.140625" style="68" customWidth="1"/>
    <col min="13314" max="13314" width="12.140625" style="68" customWidth="1"/>
    <col min="13315" max="13316" width="9" style="68" customWidth="1"/>
    <col min="13317" max="13317" width="2.140625" style="68" customWidth="1"/>
    <col min="13318" max="13318" width="12.42578125" style="68" bestFit="1" customWidth="1"/>
    <col min="13319" max="13319" width="2.140625" style="68" customWidth="1"/>
    <col min="13320" max="13320" width="12.5703125" style="68" bestFit="1" customWidth="1"/>
    <col min="13321" max="13324" width="9" style="68" customWidth="1"/>
    <col min="13325" max="13325" width="2.42578125" style="68" customWidth="1"/>
    <col min="13326" max="13326" width="13.5703125" style="68" bestFit="1" customWidth="1"/>
    <col min="13327" max="13327" width="2.42578125" style="68" customWidth="1"/>
    <col min="13328" max="13328" width="10.7109375" style="68" customWidth="1"/>
    <col min="13329" max="13329" width="2.42578125" style="68" customWidth="1"/>
    <col min="13330" max="13330" width="12.42578125" style="68" customWidth="1"/>
    <col min="13331" max="13331" width="2.42578125" style="68" customWidth="1"/>
    <col min="13332" max="13332" width="12.5703125" style="68" customWidth="1"/>
    <col min="13333" max="13333" width="8.140625" style="68"/>
    <col min="13334" max="13334" width="14.42578125" style="68" bestFit="1" customWidth="1"/>
    <col min="13335" max="13335" width="17.42578125" style="68" bestFit="1" customWidth="1"/>
    <col min="13336" max="13336" width="17.85546875" style="68" bestFit="1" customWidth="1"/>
    <col min="13337" max="13337" width="8.140625" style="68"/>
    <col min="13338" max="13338" width="14.42578125" style="68" bestFit="1" customWidth="1"/>
    <col min="13339" max="13565" width="8.140625" style="68"/>
    <col min="13566" max="13566" width="19.28515625" style="68" customWidth="1"/>
    <col min="13567" max="13567" width="2.140625" style="68" customWidth="1"/>
    <col min="13568" max="13568" width="12.42578125" style="68" bestFit="1" customWidth="1"/>
    <col min="13569" max="13569" width="2.140625" style="68" customWidth="1"/>
    <col min="13570" max="13570" width="12.140625" style="68" customWidth="1"/>
    <col min="13571" max="13572" width="9" style="68" customWidth="1"/>
    <col min="13573" max="13573" width="2.140625" style="68" customWidth="1"/>
    <col min="13574" max="13574" width="12.42578125" style="68" bestFit="1" customWidth="1"/>
    <col min="13575" max="13575" width="2.140625" style="68" customWidth="1"/>
    <col min="13576" max="13576" width="12.5703125" style="68" bestFit="1" customWidth="1"/>
    <col min="13577" max="13580" width="9" style="68" customWidth="1"/>
    <col min="13581" max="13581" width="2.42578125" style="68" customWidth="1"/>
    <col min="13582" max="13582" width="13.5703125" style="68" bestFit="1" customWidth="1"/>
    <col min="13583" max="13583" width="2.42578125" style="68" customWidth="1"/>
    <col min="13584" max="13584" width="10.7109375" style="68" customWidth="1"/>
    <col min="13585" max="13585" width="2.42578125" style="68" customWidth="1"/>
    <col min="13586" max="13586" width="12.42578125" style="68" customWidth="1"/>
    <col min="13587" max="13587" width="2.42578125" style="68" customWidth="1"/>
    <col min="13588" max="13588" width="12.5703125" style="68" customWidth="1"/>
    <col min="13589" max="13589" width="8.140625" style="68"/>
    <col min="13590" max="13590" width="14.42578125" style="68" bestFit="1" customWidth="1"/>
    <col min="13591" max="13591" width="17.42578125" style="68" bestFit="1" customWidth="1"/>
    <col min="13592" max="13592" width="17.85546875" style="68" bestFit="1" customWidth="1"/>
    <col min="13593" max="13593" width="8.140625" style="68"/>
    <col min="13594" max="13594" width="14.42578125" style="68" bestFit="1" customWidth="1"/>
    <col min="13595" max="13821" width="8.140625" style="68"/>
    <col min="13822" max="13822" width="19.28515625" style="68" customWidth="1"/>
    <col min="13823" max="13823" width="2.140625" style="68" customWidth="1"/>
    <col min="13824" max="13824" width="12.42578125" style="68" bestFit="1" customWidth="1"/>
    <col min="13825" max="13825" width="2.140625" style="68" customWidth="1"/>
    <col min="13826" max="13826" width="12.140625" style="68" customWidth="1"/>
    <col min="13827" max="13828" width="9" style="68" customWidth="1"/>
    <col min="13829" max="13829" width="2.140625" style="68" customWidth="1"/>
    <col min="13830" max="13830" width="12.42578125" style="68" bestFit="1" customWidth="1"/>
    <col min="13831" max="13831" width="2.140625" style="68" customWidth="1"/>
    <col min="13832" max="13832" width="12.5703125" style="68" bestFit="1" customWidth="1"/>
    <col min="13833" max="13836" width="9" style="68" customWidth="1"/>
    <col min="13837" max="13837" width="2.42578125" style="68" customWidth="1"/>
    <col min="13838" max="13838" width="13.5703125" style="68" bestFit="1" customWidth="1"/>
    <col min="13839" max="13839" width="2.42578125" style="68" customWidth="1"/>
    <col min="13840" max="13840" width="10.7109375" style="68" customWidth="1"/>
    <col min="13841" max="13841" width="2.42578125" style="68" customWidth="1"/>
    <col min="13842" max="13842" width="12.42578125" style="68" customWidth="1"/>
    <col min="13843" max="13843" width="2.42578125" style="68" customWidth="1"/>
    <col min="13844" max="13844" width="12.5703125" style="68" customWidth="1"/>
    <col min="13845" max="13845" width="8.140625" style="68"/>
    <col min="13846" max="13846" width="14.42578125" style="68" bestFit="1" customWidth="1"/>
    <col min="13847" max="13847" width="17.42578125" style="68" bestFit="1" customWidth="1"/>
    <col min="13848" max="13848" width="17.85546875" style="68" bestFit="1" customWidth="1"/>
    <col min="13849" max="13849" width="8.140625" style="68"/>
    <col min="13850" max="13850" width="14.42578125" style="68" bestFit="1" customWidth="1"/>
    <col min="13851" max="14077" width="8.140625" style="68"/>
    <col min="14078" max="14078" width="19.28515625" style="68" customWidth="1"/>
    <col min="14079" max="14079" width="2.140625" style="68" customWidth="1"/>
    <col min="14080" max="14080" width="12.42578125" style="68" bestFit="1" customWidth="1"/>
    <col min="14081" max="14081" width="2.140625" style="68" customWidth="1"/>
    <col min="14082" max="14082" width="12.140625" style="68" customWidth="1"/>
    <col min="14083" max="14084" width="9" style="68" customWidth="1"/>
    <col min="14085" max="14085" width="2.140625" style="68" customWidth="1"/>
    <col min="14086" max="14086" width="12.42578125" style="68" bestFit="1" customWidth="1"/>
    <col min="14087" max="14087" width="2.140625" style="68" customWidth="1"/>
    <col min="14088" max="14088" width="12.5703125" style="68" bestFit="1" customWidth="1"/>
    <col min="14089" max="14092" width="9" style="68" customWidth="1"/>
    <col min="14093" max="14093" width="2.42578125" style="68" customWidth="1"/>
    <col min="14094" max="14094" width="13.5703125" style="68" bestFit="1" customWidth="1"/>
    <col min="14095" max="14095" width="2.42578125" style="68" customWidth="1"/>
    <col min="14096" max="14096" width="10.7109375" style="68" customWidth="1"/>
    <col min="14097" max="14097" width="2.42578125" style="68" customWidth="1"/>
    <col min="14098" max="14098" width="12.42578125" style="68" customWidth="1"/>
    <col min="14099" max="14099" width="2.42578125" style="68" customWidth="1"/>
    <col min="14100" max="14100" width="12.5703125" style="68" customWidth="1"/>
    <col min="14101" max="14101" width="8.140625" style="68"/>
    <col min="14102" max="14102" width="14.42578125" style="68" bestFit="1" customWidth="1"/>
    <col min="14103" max="14103" width="17.42578125" style="68" bestFit="1" customWidth="1"/>
    <col min="14104" max="14104" width="17.85546875" style="68" bestFit="1" customWidth="1"/>
    <col min="14105" max="14105" width="8.140625" style="68"/>
    <col min="14106" max="14106" width="14.42578125" style="68" bestFit="1" customWidth="1"/>
    <col min="14107" max="14333" width="8.140625" style="68"/>
    <col min="14334" max="14334" width="19.28515625" style="68" customWidth="1"/>
    <col min="14335" max="14335" width="2.140625" style="68" customWidth="1"/>
    <col min="14336" max="14336" width="12.42578125" style="68" bestFit="1" customWidth="1"/>
    <col min="14337" max="14337" width="2.140625" style="68" customWidth="1"/>
    <col min="14338" max="14338" width="12.140625" style="68" customWidth="1"/>
    <col min="14339" max="14340" width="9" style="68" customWidth="1"/>
    <col min="14341" max="14341" width="2.140625" style="68" customWidth="1"/>
    <col min="14342" max="14342" width="12.42578125" style="68" bestFit="1" customWidth="1"/>
    <col min="14343" max="14343" width="2.140625" style="68" customWidth="1"/>
    <col min="14344" max="14344" width="12.5703125" style="68" bestFit="1" customWidth="1"/>
    <col min="14345" max="14348" width="9" style="68" customWidth="1"/>
    <col min="14349" max="14349" width="2.42578125" style="68" customWidth="1"/>
    <col min="14350" max="14350" width="13.5703125" style="68" bestFit="1" customWidth="1"/>
    <col min="14351" max="14351" width="2.42578125" style="68" customWidth="1"/>
    <col min="14352" max="14352" width="10.7109375" style="68" customWidth="1"/>
    <col min="14353" max="14353" width="2.42578125" style="68" customWidth="1"/>
    <col min="14354" max="14354" width="12.42578125" style="68" customWidth="1"/>
    <col min="14355" max="14355" width="2.42578125" style="68" customWidth="1"/>
    <col min="14356" max="14356" width="12.5703125" style="68" customWidth="1"/>
    <col min="14357" max="14357" width="8.140625" style="68"/>
    <col min="14358" max="14358" width="14.42578125" style="68" bestFit="1" customWidth="1"/>
    <col min="14359" max="14359" width="17.42578125" style="68" bestFit="1" customWidth="1"/>
    <col min="14360" max="14360" width="17.85546875" style="68" bestFit="1" customWidth="1"/>
    <col min="14361" max="14361" width="8.140625" style="68"/>
    <col min="14362" max="14362" width="14.42578125" style="68" bestFit="1" customWidth="1"/>
    <col min="14363" max="14589" width="8.140625" style="68"/>
    <col min="14590" max="14590" width="19.28515625" style="68" customWidth="1"/>
    <col min="14591" max="14591" width="2.140625" style="68" customWidth="1"/>
    <col min="14592" max="14592" width="12.42578125" style="68" bestFit="1" customWidth="1"/>
    <col min="14593" max="14593" width="2.140625" style="68" customWidth="1"/>
    <col min="14594" max="14594" width="12.140625" style="68" customWidth="1"/>
    <col min="14595" max="14596" width="9" style="68" customWidth="1"/>
    <col min="14597" max="14597" width="2.140625" style="68" customWidth="1"/>
    <col min="14598" max="14598" width="12.42578125" style="68" bestFit="1" customWidth="1"/>
    <col min="14599" max="14599" width="2.140625" style="68" customWidth="1"/>
    <col min="14600" max="14600" width="12.5703125" style="68" bestFit="1" customWidth="1"/>
    <col min="14601" max="14604" width="9" style="68" customWidth="1"/>
    <col min="14605" max="14605" width="2.42578125" style="68" customWidth="1"/>
    <col min="14606" max="14606" width="13.5703125" style="68" bestFit="1" customWidth="1"/>
    <col min="14607" max="14607" width="2.42578125" style="68" customWidth="1"/>
    <col min="14608" max="14608" width="10.7109375" style="68" customWidth="1"/>
    <col min="14609" max="14609" width="2.42578125" style="68" customWidth="1"/>
    <col min="14610" max="14610" width="12.42578125" style="68" customWidth="1"/>
    <col min="14611" max="14611" width="2.42578125" style="68" customWidth="1"/>
    <col min="14612" max="14612" width="12.5703125" style="68" customWidth="1"/>
    <col min="14613" max="14613" width="8.140625" style="68"/>
    <col min="14614" max="14614" width="14.42578125" style="68" bestFit="1" customWidth="1"/>
    <col min="14615" max="14615" width="17.42578125" style="68" bestFit="1" customWidth="1"/>
    <col min="14616" max="14616" width="17.85546875" style="68" bestFit="1" customWidth="1"/>
    <col min="14617" max="14617" width="8.140625" style="68"/>
    <col min="14618" max="14618" width="14.42578125" style="68" bestFit="1" customWidth="1"/>
    <col min="14619" max="14845" width="8.140625" style="68"/>
    <col min="14846" max="14846" width="19.28515625" style="68" customWidth="1"/>
    <col min="14847" max="14847" width="2.140625" style="68" customWidth="1"/>
    <col min="14848" max="14848" width="12.42578125" style="68" bestFit="1" customWidth="1"/>
    <col min="14849" max="14849" width="2.140625" style="68" customWidth="1"/>
    <col min="14850" max="14850" width="12.140625" style="68" customWidth="1"/>
    <col min="14851" max="14852" width="9" style="68" customWidth="1"/>
    <col min="14853" max="14853" width="2.140625" style="68" customWidth="1"/>
    <col min="14854" max="14854" width="12.42578125" style="68" bestFit="1" customWidth="1"/>
    <col min="14855" max="14855" width="2.140625" style="68" customWidth="1"/>
    <col min="14856" max="14856" width="12.5703125" style="68" bestFit="1" customWidth="1"/>
    <col min="14857" max="14860" width="9" style="68" customWidth="1"/>
    <col min="14861" max="14861" width="2.42578125" style="68" customWidth="1"/>
    <col min="14862" max="14862" width="13.5703125" style="68" bestFit="1" customWidth="1"/>
    <col min="14863" max="14863" width="2.42578125" style="68" customWidth="1"/>
    <col min="14864" max="14864" width="10.7109375" style="68" customWidth="1"/>
    <col min="14865" max="14865" width="2.42578125" style="68" customWidth="1"/>
    <col min="14866" max="14866" width="12.42578125" style="68" customWidth="1"/>
    <col min="14867" max="14867" width="2.42578125" style="68" customWidth="1"/>
    <col min="14868" max="14868" width="12.5703125" style="68" customWidth="1"/>
    <col min="14869" max="14869" width="8.140625" style="68"/>
    <col min="14870" max="14870" width="14.42578125" style="68" bestFit="1" customWidth="1"/>
    <col min="14871" max="14871" width="17.42578125" style="68" bestFit="1" customWidth="1"/>
    <col min="14872" max="14872" width="17.85546875" style="68" bestFit="1" customWidth="1"/>
    <col min="14873" max="14873" width="8.140625" style="68"/>
    <col min="14874" max="14874" width="14.42578125" style="68" bestFit="1" customWidth="1"/>
    <col min="14875" max="15101" width="8.140625" style="68"/>
    <col min="15102" max="15102" width="19.28515625" style="68" customWidth="1"/>
    <col min="15103" max="15103" width="2.140625" style="68" customWidth="1"/>
    <col min="15104" max="15104" width="12.42578125" style="68" bestFit="1" customWidth="1"/>
    <col min="15105" max="15105" width="2.140625" style="68" customWidth="1"/>
    <col min="15106" max="15106" width="12.140625" style="68" customWidth="1"/>
    <col min="15107" max="15108" width="9" style="68" customWidth="1"/>
    <col min="15109" max="15109" width="2.140625" style="68" customWidth="1"/>
    <col min="15110" max="15110" width="12.42578125" style="68" bestFit="1" customWidth="1"/>
    <col min="15111" max="15111" width="2.140625" style="68" customWidth="1"/>
    <col min="15112" max="15112" width="12.5703125" style="68" bestFit="1" customWidth="1"/>
    <col min="15113" max="15116" width="9" style="68" customWidth="1"/>
    <col min="15117" max="15117" width="2.42578125" style="68" customWidth="1"/>
    <col min="15118" max="15118" width="13.5703125" style="68" bestFit="1" customWidth="1"/>
    <col min="15119" max="15119" width="2.42578125" style="68" customWidth="1"/>
    <col min="15120" max="15120" width="10.7109375" style="68" customWidth="1"/>
    <col min="15121" max="15121" width="2.42578125" style="68" customWidth="1"/>
    <col min="15122" max="15122" width="12.42578125" style="68" customWidth="1"/>
    <col min="15123" max="15123" width="2.42578125" style="68" customWidth="1"/>
    <col min="15124" max="15124" width="12.5703125" style="68" customWidth="1"/>
    <col min="15125" max="15125" width="8.140625" style="68"/>
    <col min="15126" max="15126" width="14.42578125" style="68" bestFit="1" customWidth="1"/>
    <col min="15127" max="15127" width="17.42578125" style="68" bestFit="1" customWidth="1"/>
    <col min="15128" max="15128" width="17.85546875" style="68" bestFit="1" customWidth="1"/>
    <col min="15129" max="15129" width="8.140625" style="68"/>
    <col min="15130" max="15130" width="14.42578125" style="68" bestFit="1" customWidth="1"/>
    <col min="15131" max="15357" width="8.140625" style="68"/>
    <col min="15358" max="15358" width="19.28515625" style="68" customWidth="1"/>
    <col min="15359" max="15359" width="2.140625" style="68" customWidth="1"/>
    <col min="15360" max="15360" width="12.42578125" style="68" bestFit="1" customWidth="1"/>
    <col min="15361" max="15361" width="2.140625" style="68" customWidth="1"/>
    <col min="15362" max="15362" width="12.140625" style="68" customWidth="1"/>
    <col min="15363" max="15364" width="9" style="68" customWidth="1"/>
    <col min="15365" max="15365" width="2.140625" style="68" customWidth="1"/>
    <col min="15366" max="15366" width="12.42578125" style="68" bestFit="1" customWidth="1"/>
    <col min="15367" max="15367" width="2.140625" style="68" customWidth="1"/>
    <col min="15368" max="15368" width="12.5703125" style="68" bestFit="1" customWidth="1"/>
    <col min="15369" max="15372" width="9" style="68" customWidth="1"/>
    <col min="15373" max="15373" width="2.42578125" style="68" customWidth="1"/>
    <col min="15374" max="15374" width="13.5703125" style="68" bestFit="1" customWidth="1"/>
    <col min="15375" max="15375" width="2.42578125" style="68" customWidth="1"/>
    <col min="15376" max="15376" width="10.7109375" style="68" customWidth="1"/>
    <col min="15377" max="15377" width="2.42578125" style="68" customWidth="1"/>
    <col min="15378" max="15378" width="12.42578125" style="68" customWidth="1"/>
    <col min="15379" max="15379" width="2.42578125" style="68" customWidth="1"/>
    <col min="15380" max="15380" width="12.5703125" style="68" customWidth="1"/>
    <col min="15381" max="15381" width="8.140625" style="68"/>
    <col min="15382" max="15382" width="14.42578125" style="68" bestFit="1" customWidth="1"/>
    <col min="15383" max="15383" width="17.42578125" style="68" bestFit="1" customWidth="1"/>
    <col min="15384" max="15384" width="17.85546875" style="68" bestFit="1" customWidth="1"/>
    <col min="15385" max="15385" width="8.140625" style="68"/>
    <col min="15386" max="15386" width="14.42578125" style="68" bestFit="1" customWidth="1"/>
    <col min="15387" max="15613" width="8.140625" style="68"/>
    <col min="15614" max="15614" width="19.28515625" style="68" customWidth="1"/>
    <col min="15615" max="15615" width="2.140625" style="68" customWidth="1"/>
    <col min="15616" max="15616" width="12.42578125" style="68" bestFit="1" customWidth="1"/>
    <col min="15617" max="15617" width="2.140625" style="68" customWidth="1"/>
    <col min="15618" max="15618" width="12.140625" style="68" customWidth="1"/>
    <col min="15619" max="15620" width="9" style="68" customWidth="1"/>
    <col min="15621" max="15621" width="2.140625" style="68" customWidth="1"/>
    <col min="15622" max="15622" width="12.42578125" style="68" bestFit="1" customWidth="1"/>
    <col min="15623" max="15623" width="2.140625" style="68" customWidth="1"/>
    <col min="15624" max="15624" width="12.5703125" style="68" bestFit="1" customWidth="1"/>
    <col min="15625" max="15628" width="9" style="68" customWidth="1"/>
    <col min="15629" max="15629" width="2.42578125" style="68" customWidth="1"/>
    <col min="15630" max="15630" width="13.5703125" style="68" bestFit="1" customWidth="1"/>
    <col min="15631" max="15631" width="2.42578125" style="68" customWidth="1"/>
    <col min="15632" max="15632" width="10.7109375" style="68" customWidth="1"/>
    <col min="15633" max="15633" width="2.42578125" style="68" customWidth="1"/>
    <col min="15634" max="15634" width="12.42578125" style="68" customWidth="1"/>
    <col min="15635" max="15635" width="2.42578125" style="68" customWidth="1"/>
    <col min="15636" max="15636" width="12.5703125" style="68" customWidth="1"/>
    <col min="15637" max="15637" width="8.140625" style="68"/>
    <col min="15638" max="15638" width="14.42578125" style="68" bestFit="1" customWidth="1"/>
    <col min="15639" max="15639" width="17.42578125" style="68" bestFit="1" customWidth="1"/>
    <col min="15640" max="15640" width="17.85546875" style="68" bestFit="1" customWidth="1"/>
    <col min="15641" max="15641" width="8.140625" style="68"/>
    <col min="15642" max="15642" width="14.42578125" style="68" bestFit="1" customWidth="1"/>
    <col min="15643" max="15869" width="8.140625" style="68"/>
    <col min="15870" max="15870" width="19.28515625" style="68" customWidth="1"/>
    <col min="15871" max="15871" width="2.140625" style="68" customWidth="1"/>
    <col min="15872" max="15872" width="12.42578125" style="68" bestFit="1" customWidth="1"/>
    <col min="15873" max="15873" width="2.140625" style="68" customWidth="1"/>
    <col min="15874" max="15874" width="12.140625" style="68" customWidth="1"/>
    <col min="15875" max="15876" width="9" style="68" customWidth="1"/>
    <col min="15877" max="15877" width="2.140625" style="68" customWidth="1"/>
    <col min="15878" max="15878" width="12.42578125" style="68" bestFit="1" customWidth="1"/>
    <col min="15879" max="15879" width="2.140625" style="68" customWidth="1"/>
    <col min="15880" max="15880" width="12.5703125" style="68" bestFit="1" customWidth="1"/>
    <col min="15881" max="15884" width="9" style="68" customWidth="1"/>
    <col min="15885" max="15885" width="2.42578125" style="68" customWidth="1"/>
    <col min="15886" max="15886" width="13.5703125" style="68" bestFit="1" customWidth="1"/>
    <col min="15887" max="15887" width="2.42578125" style="68" customWidth="1"/>
    <col min="15888" max="15888" width="10.7109375" style="68" customWidth="1"/>
    <col min="15889" max="15889" width="2.42578125" style="68" customWidth="1"/>
    <col min="15890" max="15890" width="12.42578125" style="68" customWidth="1"/>
    <col min="15891" max="15891" width="2.42578125" style="68" customWidth="1"/>
    <col min="15892" max="15892" width="12.5703125" style="68" customWidth="1"/>
    <col min="15893" max="15893" width="8.140625" style="68"/>
    <col min="15894" max="15894" width="14.42578125" style="68" bestFit="1" customWidth="1"/>
    <col min="15895" max="15895" width="17.42578125" style="68" bestFit="1" customWidth="1"/>
    <col min="15896" max="15896" width="17.85546875" style="68" bestFit="1" customWidth="1"/>
    <col min="15897" max="15897" width="8.140625" style="68"/>
    <col min="15898" max="15898" width="14.42578125" style="68" bestFit="1" customWidth="1"/>
    <col min="15899" max="16125" width="8.140625" style="68"/>
    <col min="16126" max="16126" width="19.28515625" style="68" customWidth="1"/>
    <col min="16127" max="16127" width="2.140625" style="68" customWidth="1"/>
    <col min="16128" max="16128" width="12.42578125" style="68" bestFit="1" customWidth="1"/>
    <col min="16129" max="16129" width="2.140625" style="68" customWidth="1"/>
    <col min="16130" max="16130" width="12.140625" style="68" customWidth="1"/>
    <col min="16131" max="16132" width="9" style="68" customWidth="1"/>
    <col min="16133" max="16133" width="2.140625" style="68" customWidth="1"/>
    <col min="16134" max="16134" width="12.42578125" style="68" bestFit="1" customWidth="1"/>
    <col min="16135" max="16135" width="2.140625" style="68" customWidth="1"/>
    <col min="16136" max="16136" width="12.5703125" style="68" bestFit="1" customWidth="1"/>
    <col min="16137" max="16140" width="9" style="68" customWidth="1"/>
    <col min="16141" max="16141" width="2.42578125" style="68" customWidth="1"/>
    <col min="16142" max="16142" width="13.5703125" style="68" bestFit="1" customWidth="1"/>
    <col min="16143" max="16143" width="2.42578125" style="68" customWidth="1"/>
    <col min="16144" max="16144" width="10.7109375" style="68" customWidth="1"/>
    <col min="16145" max="16145" width="2.42578125" style="68" customWidth="1"/>
    <col min="16146" max="16146" width="12.42578125" style="68" customWidth="1"/>
    <col min="16147" max="16147" width="2.42578125" style="68" customWidth="1"/>
    <col min="16148" max="16148" width="12.5703125" style="68" customWidth="1"/>
    <col min="16149" max="16149" width="8.140625" style="68"/>
    <col min="16150" max="16150" width="14.42578125" style="68" bestFit="1" customWidth="1"/>
    <col min="16151" max="16151" width="17.42578125" style="68" bestFit="1" customWidth="1"/>
    <col min="16152" max="16152" width="17.85546875" style="68" bestFit="1" customWidth="1"/>
    <col min="16153" max="16153" width="8.140625" style="68"/>
    <col min="16154" max="16154" width="14.42578125" style="68" bestFit="1" customWidth="1"/>
    <col min="16155" max="16384" width="9" style="68"/>
  </cols>
  <sheetData>
    <row r="1" spans="1:27" s="45" customFormat="1" ht="21.75" customHeight="1" x14ac:dyDescent="0.25">
      <c r="A1" s="152"/>
      <c r="B1" s="259" t="str">
        <f>الغلاف!B11</f>
        <v>جمعية البر الخيرية بقرى بلاد ثمالة</v>
      </c>
      <c r="C1" s="259"/>
      <c r="D1" s="259"/>
      <c r="E1" s="259"/>
      <c r="F1" s="259"/>
      <c r="G1" s="259"/>
      <c r="H1" s="259"/>
      <c r="I1" s="259"/>
      <c r="J1" s="259"/>
      <c r="K1" s="259"/>
      <c r="L1" s="259"/>
      <c r="M1" s="259"/>
      <c r="N1" s="259"/>
      <c r="O1" s="259"/>
      <c r="P1" s="259"/>
      <c r="Q1" s="259"/>
      <c r="R1" s="259"/>
      <c r="S1" s="259"/>
      <c r="T1" s="259"/>
      <c r="U1" s="259"/>
      <c r="V1" s="259"/>
    </row>
    <row r="2" spans="1:27" s="45" customFormat="1" ht="21.75" customHeight="1" x14ac:dyDescent="0.25">
      <c r="A2" s="152"/>
      <c r="B2" s="259" t="str">
        <f>الغلاف!B12</f>
        <v>مســـــجلة بوزارة الموارد البشرية والتنمية الاجتماعية برقم (533)</v>
      </c>
      <c r="C2" s="259"/>
      <c r="D2" s="259"/>
      <c r="E2" s="259"/>
      <c r="F2" s="259"/>
      <c r="G2" s="259"/>
      <c r="H2" s="259"/>
      <c r="I2" s="259"/>
      <c r="J2" s="259"/>
      <c r="K2" s="259"/>
      <c r="L2" s="259"/>
      <c r="M2" s="259"/>
      <c r="N2" s="259"/>
      <c r="O2" s="259"/>
      <c r="P2" s="259"/>
      <c r="Q2" s="259"/>
      <c r="R2" s="259"/>
      <c r="S2" s="259"/>
      <c r="T2" s="259"/>
      <c r="U2" s="259"/>
      <c r="V2" s="259"/>
    </row>
    <row r="3" spans="1:27" s="45" customFormat="1" ht="21.75" customHeight="1" x14ac:dyDescent="0.25">
      <c r="A3" s="152"/>
      <c r="B3" s="259" t="str">
        <f>الغلاف!B13</f>
        <v>الطائف - منطقة مكة المكرمة  - المملكة العربية السعودية</v>
      </c>
      <c r="C3" s="259"/>
      <c r="D3" s="259"/>
      <c r="E3" s="259"/>
      <c r="F3" s="259"/>
      <c r="G3" s="259"/>
      <c r="H3" s="259"/>
      <c r="I3" s="259"/>
      <c r="J3" s="259"/>
      <c r="K3" s="259"/>
      <c r="L3" s="259"/>
      <c r="M3" s="259"/>
      <c r="N3" s="259"/>
      <c r="O3" s="259"/>
      <c r="P3" s="259"/>
      <c r="Q3" s="259"/>
      <c r="R3" s="259"/>
      <c r="S3" s="259"/>
      <c r="T3" s="259"/>
      <c r="U3" s="259"/>
      <c r="V3" s="259"/>
    </row>
    <row r="4" spans="1:27" ht="27" customHeight="1" x14ac:dyDescent="0.25">
      <c r="A4" s="152"/>
      <c r="B4" s="259" t="str">
        <f>الفهرس!B22</f>
        <v xml:space="preserve">الإيضاحات المتممة للقوائم المالية  كما في 31 /12/ 2021م </v>
      </c>
      <c r="C4" s="259"/>
      <c r="D4" s="259"/>
      <c r="E4" s="259"/>
      <c r="F4" s="259"/>
      <c r="G4" s="259"/>
      <c r="H4" s="259"/>
      <c r="I4" s="259"/>
      <c r="J4" s="259"/>
      <c r="K4" s="259"/>
      <c r="L4" s="259"/>
      <c r="M4" s="259"/>
      <c r="N4" s="259"/>
      <c r="O4" s="259"/>
      <c r="P4" s="259"/>
      <c r="Q4" s="259"/>
      <c r="R4" s="259"/>
      <c r="S4" s="259"/>
      <c r="T4" s="259"/>
      <c r="U4" s="259"/>
      <c r="V4" s="259"/>
    </row>
    <row r="5" spans="1:27" ht="15.75" customHeight="1" x14ac:dyDescent="0.25">
      <c r="A5" s="152"/>
      <c r="B5" s="74"/>
      <c r="C5" s="74"/>
      <c r="D5" s="74"/>
      <c r="E5" s="74"/>
      <c r="F5" s="74"/>
      <c r="G5" s="74"/>
      <c r="H5" s="74"/>
      <c r="I5" s="74"/>
      <c r="J5" s="74"/>
      <c r="K5" s="74"/>
      <c r="L5" s="74"/>
      <c r="M5" s="74"/>
      <c r="N5" s="74"/>
      <c r="O5" s="74"/>
      <c r="P5" s="74"/>
      <c r="Q5" s="74"/>
      <c r="R5" s="74"/>
      <c r="S5" s="74"/>
      <c r="T5" s="74"/>
      <c r="U5" s="74"/>
      <c r="V5" s="74"/>
    </row>
    <row r="6" spans="1:27" ht="21" customHeight="1" x14ac:dyDescent="0.3">
      <c r="B6" s="270" t="s">
        <v>173</v>
      </c>
      <c r="C6" s="270"/>
      <c r="D6" s="270"/>
      <c r="E6" s="270"/>
      <c r="F6" s="270"/>
      <c r="G6" s="74"/>
      <c r="H6" s="74"/>
      <c r="I6" s="74"/>
      <c r="J6" s="74"/>
      <c r="K6" s="74"/>
      <c r="L6" s="74"/>
      <c r="M6" s="74"/>
      <c r="N6" s="74"/>
      <c r="O6" s="74"/>
      <c r="P6" s="74"/>
      <c r="Q6" s="74"/>
      <c r="R6" s="74"/>
      <c r="S6" s="74"/>
      <c r="T6" s="74"/>
      <c r="U6" s="74"/>
      <c r="V6" s="74"/>
    </row>
    <row r="7" spans="1:27" ht="7.5" customHeight="1" x14ac:dyDescent="0.25">
      <c r="B7" s="118"/>
      <c r="C7" s="118"/>
      <c r="D7" s="118"/>
      <c r="E7" s="118"/>
      <c r="F7" s="118"/>
      <c r="G7" s="74"/>
      <c r="H7" s="74"/>
      <c r="I7" s="74"/>
      <c r="J7" s="74"/>
      <c r="K7" s="74"/>
      <c r="L7" s="74"/>
      <c r="M7" s="74"/>
      <c r="N7" s="74"/>
      <c r="O7" s="74"/>
      <c r="P7" s="74"/>
      <c r="Q7" s="74"/>
      <c r="R7" s="74"/>
      <c r="S7" s="74"/>
      <c r="T7" s="74"/>
      <c r="U7" s="74"/>
      <c r="V7" s="74"/>
    </row>
    <row r="8" spans="1:27" ht="75" customHeight="1" x14ac:dyDescent="0.3">
      <c r="B8" s="133" t="s">
        <v>25</v>
      </c>
      <c r="C8" s="134"/>
      <c r="D8" s="135" t="s">
        <v>220</v>
      </c>
      <c r="E8" s="136"/>
      <c r="F8" s="135" t="s">
        <v>26</v>
      </c>
      <c r="G8" s="137"/>
      <c r="H8" s="137" t="s">
        <v>27</v>
      </c>
      <c r="I8" s="137"/>
      <c r="J8" s="135" t="s">
        <v>343</v>
      </c>
      <c r="K8" s="136"/>
      <c r="L8" s="135" t="s">
        <v>221</v>
      </c>
      <c r="M8" s="136"/>
      <c r="N8" s="135" t="s">
        <v>28</v>
      </c>
      <c r="O8" s="137"/>
      <c r="P8" s="137" t="s">
        <v>29</v>
      </c>
      <c r="Q8" s="137"/>
      <c r="R8" s="135" t="s">
        <v>341</v>
      </c>
      <c r="S8" s="136"/>
      <c r="T8" s="135" t="s">
        <v>342</v>
      </c>
      <c r="U8" s="138"/>
      <c r="V8" s="135" t="s">
        <v>340</v>
      </c>
      <c r="X8" s="75"/>
    </row>
    <row r="9" spans="1:27" ht="51.75" customHeight="1" x14ac:dyDescent="0.25">
      <c r="B9" s="140" t="s">
        <v>184</v>
      </c>
      <c r="C9" s="111"/>
      <c r="D9" s="129">
        <v>0</v>
      </c>
      <c r="E9" s="129"/>
      <c r="F9" s="129"/>
      <c r="G9" s="129"/>
      <c r="H9" s="129"/>
      <c r="I9" s="139"/>
      <c r="J9" s="129">
        <f>D9+F9-H9</f>
        <v>0</v>
      </c>
      <c r="K9" s="132"/>
      <c r="L9" s="129">
        <v>0</v>
      </c>
      <c r="M9" s="129"/>
      <c r="N9" s="129"/>
      <c r="O9" s="129"/>
      <c r="P9" s="129"/>
      <c r="Q9" s="132"/>
      <c r="R9" s="129">
        <f t="shared" ref="R9:R16" si="0">L9+N9-P9</f>
        <v>0</v>
      </c>
      <c r="S9" s="129"/>
      <c r="T9" s="129">
        <f t="shared" ref="T9:T16" si="1">J9-R9</f>
        <v>0</v>
      </c>
      <c r="U9" s="129"/>
      <c r="V9" s="129">
        <v>220000</v>
      </c>
      <c r="X9" s="75"/>
    </row>
    <row r="10" spans="1:27" ht="35.25" customHeight="1" x14ac:dyDescent="0.25">
      <c r="B10" s="140" t="s">
        <v>30</v>
      </c>
      <c r="C10" s="111"/>
      <c r="D10" s="129">
        <v>58800</v>
      </c>
      <c r="E10" s="129"/>
      <c r="F10" s="129"/>
      <c r="G10" s="129"/>
      <c r="H10" s="129"/>
      <c r="I10" s="139"/>
      <c r="J10" s="129">
        <f t="shared" ref="J10:J16" si="2">D10+F10-H10</f>
        <v>58800</v>
      </c>
      <c r="K10" s="132"/>
      <c r="L10" s="129">
        <v>58800</v>
      </c>
      <c r="M10" s="129"/>
      <c r="N10" s="129"/>
      <c r="O10" s="129"/>
      <c r="P10" s="129"/>
      <c r="Q10" s="132"/>
      <c r="R10" s="129">
        <f t="shared" si="0"/>
        <v>58800</v>
      </c>
      <c r="S10" s="129"/>
      <c r="T10" s="129">
        <f>J10-R10</f>
        <v>0</v>
      </c>
      <c r="U10" s="129"/>
      <c r="V10" s="129">
        <v>0</v>
      </c>
      <c r="W10" s="76"/>
      <c r="X10" s="76"/>
      <c r="Y10" s="77"/>
      <c r="AA10" s="77"/>
    </row>
    <row r="11" spans="1:27" ht="35.25" customHeight="1" x14ac:dyDescent="0.25">
      <c r="B11" s="140" t="s">
        <v>210</v>
      </c>
      <c r="C11" s="111"/>
      <c r="D11" s="129">
        <v>435403</v>
      </c>
      <c r="E11" s="129"/>
      <c r="F11" s="129"/>
      <c r="G11" s="129"/>
      <c r="H11" s="129"/>
      <c r="I11" s="139"/>
      <c r="J11" s="129">
        <f t="shared" si="2"/>
        <v>435403</v>
      </c>
      <c r="K11" s="132"/>
      <c r="L11" s="129">
        <v>30478</v>
      </c>
      <c r="M11" s="129"/>
      <c r="N11" s="129">
        <v>17416</v>
      </c>
      <c r="O11" s="129"/>
      <c r="P11" s="129"/>
      <c r="Q11" s="132"/>
      <c r="R11" s="129">
        <f t="shared" si="0"/>
        <v>47894</v>
      </c>
      <c r="S11" s="129"/>
      <c r="T11" s="129">
        <f>J11-R11</f>
        <v>387509</v>
      </c>
      <c r="U11" s="129"/>
      <c r="V11" s="129"/>
      <c r="W11" s="76"/>
      <c r="X11" s="76"/>
      <c r="Y11" s="77"/>
      <c r="AA11" s="77"/>
    </row>
    <row r="12" spans="1:27" ht="35.25" customHeight="1" x14ac:dyDescent="0.25">
      <c r="B12" s="140" t="s">
        <v>31</v>
      </c>
      <c r="C12" s="111"/>
      <c r="D12" s="129">
        <v>59781</v>
      </c>
      <c r="E12" s="129"/>
      <c r="F12" s="129"/>
      <c r="G12" s="129"/>
      <c r="H12" s="129"/>
      <c r="I12" s="139"/>
      <c r="J12" s="129">
        <f t="shared" si="2"/>
        <v>59781</v>
      </c>
      <c r="K12" s="132"/>
      <c r="L12" s="129">
        <v>43147.5</v>
      </c>
      <c r="M12" s="132"/>
      <c r="N12" s="129">
        <v>5978</v>
      </c>
      <c r="O12" s="129"/>
      <c r="P12" s="129"/>
      <c r="Q12" s="132"/>
      <c r="R12" s="129">
        <f t="shared" si="0"/>
        <v>49125.5</v>
      </c>
      <c r="S12" s="129"/>
      <c r="T12" s="129">
        <f t="shared" si="1"/>
        <v>10655.5</v>
      </c>
      <c r="U12" s="129"/>
      <c r="V12" s="129">
        <v>34567.5</v>
      </c>
      <c r="W12" s="78"/>
      <c r="X12" s="76"/>
      <c r="AA12" s="79"/>
    </row>
    <row r="13" spans="1:27" ht="7.5" customHeight="1" x14ac:dyDescent="0.25">
      <c r="B13" s="141"/>
      <c r="C13" s="110"/>
      <c r="D13" s="129"/>
      <c r="E13" s="129"/>
      <c r="F13" s="129"/>
      <c r="G13" s="129"/>
      <c r="H13" s="129"/>
      <c r="I13" s="74"/>
      <c r="J13" s="129"/>
      <c r="K13" s="74"/>
      <c r="L13" s="129"/>
      <c r="M13" s="74"/>
      <c r="N13" s="129"/>
      <c r="O13" s="129"/>
      <c r="P13" s="129"/>
      <c r="Q13" s="74"/>
      <c r="R13" s="129"/>
      <c r="S13" s="129"/>
      <c r="T13" s="129"/>
      <c r="U13" s="129"/>
      <c r="V13" s="129"/>
    </row>
    <row r="14" spans="1:27" ht="35.25" customHeight="1" x14ac:dyDescent="0.25">
      <c r="B14" s="140" t="s">
        <v>32</v>
      </c>
      <c r="C14" s="111"/>
      <c r="D14" s="129">
        <v>64806</v>
      </c>
      <c r="E14" s="129"/>
      <c r="F14" s="129">
        <v>1450</v>
      </c>
      <c r="G14" s="129"/>
      <c r="H14" s="129"/>
      <c r="I14" s="139"/>
      <c r="J14" s="129">
        <f t="shared" si="2"/>
        <v>66256</v>
      </c>
      <c r="K14" s="132"/>
      <c r="L14" s="129">
        <v>50304.95</v>
      </c>
      <c r="M14" s="132"/>
      <c r="N14" s="129">
        <v>9866</v>
      </c>
      <c r="O14" s="129"/>
      <c r="P14" s="129"/>
      <c r="Q14" s="132"/>
      <c r="R14" s="129">
        <f t="shared" si="0"/>
        <v>60170.95</v>
      </c>
      <c r="S14" s="129"/>
      <c r="T14" s="129">
        <f t="shared" si="1"/>
        <v>6085.0500000000029</v>
      </c>
      <c r="U14" s="129"/>
      <c r="V14" s="129">
        <v>22264.050000000003</v>
      </c>
      <c r="W14" s="76"/>
      <c r="X14" s="76"/>
    </row>
    <row r="15" spans="1:27" ht="7.5" customHeight="1" x14ac:dyDescent="0.25">
      <c r="B15" s="141"/>
      <c r="C15" s="110"/>
      <c r="D15" s="129"/>
      <c r="E15" s="129"/>
      <c r="F15" s="129"/>
      <c r="G15" s="129"/>
      <c r="H15" s="129"/>
      <c r="I15" s="74"/>
      <c r="J15" s="129"/>
      <c r="K15" s="74"/>
      <c r="L15" s="129"/>
      <c r="M15" s="74"/>
      <c r="N15" s="129"/>
      <c r="O15" s="129"/>
      <c r="P15" s="129"/>
      <c r="Q15" s="74"/>
      <c r="R15" s="129"/>
      <c r="S15" s="129"/>
      <c r="T15" s="129"/>
      <c r="U15" s="129"/>
      <c r="V15" s="129"/>
    </row>
    <row r="16" spans="1:27" ht="35.25" customHeight="1" x14ac:dyDescent="0.25">
      <c r="B16" s="140" t="s">
        <v>137</v>
      </c>
      <c r="C16" s="111"/>
      <c r="D16" s="129">
        <v>46669</v>
      </c>
      <c r="E16" s="129"/>
      <c r="F16" s="129"/>
      <c r="G16" s="129"/>
      <c r="H16" s="129"/>
      <c r="I16" s="139"/>
      <c r="J16" s="129">
        <f t="shared" si="2"/>
        <v>46669</v>
      </c>
      <c r="K16" s="132"/>
      <c r="L16" s="129">
        <v>46668.35</v>
      </c>
      <c r="M16" s="132"/>
      <c r="N16" s="129"/>
      <c r="O16" s="129"/>
      <c r="P16" s="129"/>
      <c r="Q16" s="132"/>
      <c r="R16" s="129">
        <f t="shared" si="0"/>
        <v>46668.35</v>
      </c>
      <c r="S16" s="129"/>
      <c r="T16" s="129">
        <f t="shared" si="1"/>
        <v>0.65000000000145519</v>
      </c>
      <c r="U16" s="129"/>
      <c r="V16" s="129">
        <v>13633.650000000001</v>
      </c>
      <c r="W16" s="76"/>
      <c r="X16" s="76"/>
    </row>
    <row r="17" spans="1:27" ht="7.5" customHeight="1" x14ac:dyDescent="0.25">
      <c r="B17" s="141"/>
      <c r="C17" s="110"/>
      <c r="D17" s="129"/>
      <c r="E17" s="129"/>
      <c r="F17" s="129"/>
      <c r="G17" s="129"/>
      <c r="H17" s="129"/>
      <c r="I17" s="74"/>
      <c r="J17" s="129"/>
      <c r="K17" s="74"/>
      <c r="L17" s="129"/>
      <c r="M17" s="129"/>
      <c r="N17" s="129"/>
      <c r="O17" s="129"/>
      <c r="P17" s="129"/>
      <c r="Q17" s="74"/>
      <c r="R17" s="129"/>
      <c r="S17" s="129"/>
      <c r="T17" s="129"/>
      <c r="U17" s="129"/>
      <c r="V17" s="129"/>
    </row>
    <row r="18" spans="1:27" ht="35.25" customHeight="1" x14ac:dyDescent="0.25">
      <c r="B18" s="140" t="s">
        <v>139</v>
      </c>
      <c r="C18" s="111"/>
      <c r="D18" s="129">
        <v>84912</v>
      </c>
      <c r="E18" s="129"/>
      <c r="F18" s="129"/>
      <c r="G18" s="129"/>
      <c r="H18" s="129"/>
      <c r="I18" s="139"/>
      <c r="J18" s="129">
        <f>D18+F18-H18</f>
        <v>84912</v>
      </c>
      <c r="K18" s="132"/>
      <c r="L18" s="129">
        <v>84912.4</v>
      </c>
      <c r="M18" s="129"/>
      <c r="N18" s="129"/>
      <c r="O18" s="129"/>
      <c r="P18" s="129"/>
      <c r="Q18" s="132"/>
      <c r="R18" s="129">
        <f>L18+N18-P18</f>
        <v>84912.4</v>
      </c>
      <c r="S18" s="129"/>
      <c r="T18" s="129">
        <f t="shared" ref="T18" si="3">J18-R18</f>
        <v>-0.39999999999417923</v>
      </c>
      <c r="U18" s="129"/>
      <c r="V18" s="129">
        <v>4499.6000000000058</v>
      </c>
      <c r="W18" s="76"/>
      <c r="X18" s="76"/>
      <c r="Y18" s="77"/>
      <c r="AA18" s="77"/>
    </row>
    <row r="19" spans="1:27" ht="7.5" customHeight="1" x14ac:dyDescent="0.25">
      <c r="B19" s="141"/>
      <c r="C19" s="110"/>
      <c r="D19" s="129"/>
      <c r="E19" s="129"/>
      <c r="F19" s="129"/>
      <c r="G19" s="129"/>
      <c r="H19" s="129"/>
      <c r="I19" s="74"/>
      <c r="J19" s="129"/>
      <c r="K19" s="74"/>
      <c r="L19" s="129"/>
      <c r="M19" s="129"/>
      <c r="N19" s="129"/>
      <c r="O19" s="129"/>
      <c r="P19" s="129"/>
      <c r="Q19" s="74"/>
      <c r="R19" s="129"/>
      <c r="S19" s="129"/>
      <c r="T19" s="129"/>
      <c r="U19" s="129"/>
      <c r="V19" s="129"/>
    </row>
    <row r="20" spans="1:27" ht="35.25" customHeight="1" x14ac:dyDescent="0.25">
      <c r="B20" s="140" t="s">
        <v>143</v>
      </c>
      <c r="C20" s="111"/>
      <c r="D20" s="129">
        <v>0</v>
      </c>
      <c r="E20" s="129"/>
      <c r="F20" s="129"/>
      <c r="G20" s="129"/>
      <c r="H20" s="129"/>
      <c r="I20" s="139"/>
      <c r="J20" s="129">
        <f t="shared" ref="J20" si="4">D20+F20-H20</f>
        <v>0</v>
      </c>
      <c r="K20" s="132"/>
      <c r="L20" s="129">
        <v>0</v>
      </c>
      <c r="M20" s="129"/>
      <c r="N20" s="129"/>
      <c r="O20" s="129"/>
      <c r="P20" s="129"/>
      <c r="Q20" s="132"/>
      <c r="R20" s="129">
        <f t="shared" ref="R20" si="5">L20+N20-P20</f>
        <v>0</v>
      </c>
      <c r="S20" s="129"/>
      <c r="T20" s="129">
        <f t="shared" ref="T20" si="6">J20-R20</f>
        <v>0</v>
      </c>
      <c r="U20" s="129"/>
      <c r="V20" s="129">
        <v>7819</v>
      </c>
      <c r="W20" s="76"/>
      <c r="X20" s="76"/>
      <c r="Y20" s="77"/>
      <c r="AA20" s="77"/>
    </row>
    <row r="21" spans="1:27" ht="35.25" customHeight="1" x14ac:dyDescent="0.25">
      <c r="B21" s="140" t="s">
        <v>140</v>
      </c>
      <c r="C21" s="111"/>
      <c r="D21" s="129">
        <v>115200</v>
      </c>
      <c r="E21" s="129"/>
      <c r="F21" s="129"/>
      <c r="G21" s="129"/>
      <c r="H21" s="129"/>
      <c r="I21" s="139"/>
      <c r="J21" s="129">
        <f t="shared" ref="J21" si="7">D21+F21-H21</f>
        <v>115200</v>
      </c>
      <c r="K21" s="132"/>
      <c r="L21" s="129">
        <v>80438</v>
      </c>
      <c r="M21" s="129"/>
      <c r="N21" s="129">
        <v>11520</v>
      </c>
      <c r="O21" s="129"/>
      <c r="P21" s="129"/>
      <c r="Q21" s="132"/>
      <c r="R21" s="129">
        <f t="shared" ref="R21" si="8">L21+N21-P21</f>
        <v>91958</v>
      </c>
      <c r="S21" s="129"/>
      <c r="T21" s="129">
        <f t="shared" ref="T21" si="9">J21-R21</f>
        <v>23242</v>
      </c>
      <c r="U21" s="129"/>
      <c r="V21" s="129">
        <v>60688</v>
      </c>
      <c r="W21" s="76"/>
      <c r="X21" s="76"/>
      <c r="Y21" s="77"/>
      <c r="AA21" s="77"/>
    </row>
    <row r="22" spans="1:27" ht="7.5" customHeight="1" x14ac:dyDescent="0.25">
      <c r="B22" s="141"/>
      <c r="C22" s="110"/>
      <c r="D22" s="129"/>
      <c r="E22" s="129"/>
      <c r="F22" s="129"/>
      <c r="G22" s="129"/>
      <c r="H22" s="129"/>
      <c r="I22" s="74"/>
      <c r="J22" s="129"/>
      <c r="K22" s="74"/>
      <c r="L22" s="129"/>
      <c r="M22" s="129"/>
      <c r="N22" s="129"/>
      <c r="O22" s="129"/>
      <c r="P22" s="129"/>
      <c r="Q22" s="74"/>
      <c r="R22" s="129"/>
      <c r="S22" s="129"/>
      <c r="T22" s="129"/>
      <c r="U22" s="129"/>
      <c r="V22" s="129"/>
    </row>
    <row r="23" spans="1:27" ht="35.25" customHeight="1" x14ac:dyDescent="0.25">
      <c r="B23" s="140" t="s">
        <v>141</v>
      </c>
      <c r="C23" s="111"/>
      <c r="D23" s="129">
        <v>2770</v>
      </c>
      <c r="E23" s="129"/>
      <c r="F23" s="129"/>
      <c r="G23" s="129"/>
      <c r="H23" s="129"/>
      <c r="I23" s="139"/>
      <c r="J23" s="129">
        <f t="shared" ref="J23" si="10">D23+F23-H23</f>
        <v>2770</v>
      </c>
      <c r="K23" s="132"/>
      <c r="L23" s="129">
        <v>469</v>
      </c>
      <c r="M23" s="129"/>
      <c r="N23" s="129">
        <v>69</v>
      </c>
      <c r="O23" s="129"/>
      <c r="P23" s="129"/>
      <c r="Q23" s="132"/>
      <c r="R23" s="129">
        <f t="shared" ref="R23" si="11">L23+N23-P23</f>
        <v>538</v>
      </c>
      <c r="S23" s="129"/>
      <c r="T23" s="129">
        <f t="shared" ref="T23" si="12">J23-R23</f>
        <v>2232</v>
      </c>
      <c r="U23" s="129"/>
      <c r="V23" s="129">
        <v>2508</v>
      </c>
      <c r="W23" s="76"/>
      <c r="X23" s="195">
        <v>16660</v>
      </c>
      <c r="Y23" s="196"/>
      <c r="Z23" s="195">
        <v>3981</v>
      </c>
      <c r="AA23" s="77"/>
    </row>
    <row r="24" spans="1:27" ht="35.25" customHeight="1" x14ac:dyDescent="0.25">
      <c r="B24" s="140" t="s">
        <v>142</v>
      </c>
      <c r="C24" s="111"/>
      <c r="D24" s="129">
        <v>0</v>
      </c>
      <c r="E24" s="129"/>
      <c r="F24" s="129"/>
      <c r="G24" s="129"/>
      <c r="H24" s="129"/>
      <c r="I24" s="139"/>
      <c r="J24" s="129">
        <f t="shared" ref="J24:J25" si="13">D24+F24-H24</f>
        <v>0</v>
      </c>
      <c r="K24" s="132"/>
      <c r="L24" s="129">
        <v>0</v>
      </c>
      <c r="M24" s="129"/>
      <c r="N24" s="129"/>
      <c r="O24" s="129"/>
      <c r="P24" s="129"/>
      <c r="Q24" s="132"/>
      <c r="R24" s="129">
        <f>L24+N24-P24</f>
        <v>0</v>
      </c>
      <c r="S24" s="129"/>
      <c r="T24" s="129">
        <f>J24-R24</f>
        <v>0</v>
      </c>
      <c r="U24" s="129"/>
      <c r="V24" s="129">
        <v>3160</v>
      </c>
      <c r="W24" s="76"/>
      <c r="X24" s="195">
        <v>30478</v>
      </c>
      <c r="Y24" s="196"/>
      <c r="Z24" s="195">
        <v>17416</v>
      </c>
      <c r="AA24" s="77"/>
    </row>
    <row r="25" spans="1:27" ht="35.25" customHeight="1" x14ac:dyDescent="0.25">
      <c r="B25" s="140" t="s">
        <v>191</v>
      </c>
      <c r="C25" s="111"/>
      <c r="D25" s="129">
        <v>26540</v>
      </c>
      <c r="E25" s="129"/>
      <c r="F25" s="129"/>
      <c r="G25" s="129"/>
      <c r="H25" s="129"/>
      <c r="I25" s="139"/>
      <c r="J25" s="129">
        <f t="shared" si="13"/>
        <v>26540</v>
      </c>
      <c r="K25" s="132"/>
      <c r="L25" s="129">
        <v>16660</v>
      </c>
      <c r="M25" s="129"/>
      <c r="N25" s="129">
        <v>3981</v>
      </c>
      <c r="O25" s="129"/>
      <c r="P25" s="129"/>
      <c r="Q25" s="132"/>
      <c r="R25" s="129">
        <f t="shared" ref="R25" si="14">L25+N25-P25</f>
        <v>20641</v>
      </c>
      <c r="S25" s="129"/>
      <c r="T25" s="129">
        <f t="shared" ref="T25" si="15">J25-R25</f>
        <v>5899</v>
      </c>
      <c r="U25" s="129"/>
      <c r="V25" s="129">
        <v>21823</v>
      </c>
      <c r="W25" s="76"/>
      <c r="X25" s="195">
        <v>80438</v>
      </c>
      <c r="Y25" s="196"/>
      <c r="Z25" s="195">
        <v>11520</v>
      </c>
      <c r="AA25" s="77"/>
    </row>
    <row r="26" spans="1:27" ht="30" customHeight="1" thickBot="1" x14ac:dyDescent="0.3">
      <c r="B26" s="80" t="s">
        <v>33</v>
      </c>
      <c r="C26" s="81"/>
      <c r="D26" s="82">
        <v>894881</v>
      </c>
      <c r="E26" s="82">
        <f t="shared" ref="E26:V26" si="16">SUM(E9:E25)</f>
        <v>0</v>
      </c>
      <c r="F26" s="82">
        <f t="shared" si="16"/>
        <v>1450</v>
      </c>
      <c r="G26" s="82">
        <f t="shared" si="16"/>
        <v>0</v>
      </c>
      <c r="H26" s="82">
        <f t="shared" si="16"/>
        <v>0</v>
      </c>
      <c r="I26" s="82">
        <f t="shared" si="16"/>
        <v>0</v>
      </c>
      <c r="J26" s="82">
        <f t="shared" si="16"/>
        <v>896331</v>
      </c>
      <c r="K26" s="82">
        <f t="shared" si="16"/>
        <v>0</v>
      </c>
      <c r="L26" s="82">
        <v>411878.2</v>
      </c>
      <c r="M26" s="82">
        <f t="shared" si="16"/>
        <v>0</v>
      </c>
      <c r="N26" s="82">
        <f>SUM(N9:N25)</f>
        <v>48830</v>
      </c>
      <c r="O26" s="82">
        <f t="shared" si="16"/>
        <v>0</v>
      </c>
      <c r="P26" s="82">
        <f t="shared" si="16"/>
        <v>0</v>
      </c>
      <c r="Q26" s="82">
        <f t="shared" si="16"/>
        <v>0</v>
      </c>
      <c r="R26" s="82">
        <f t="shared" si="16"/>
        <v>460708.19999999995</v>
      </c>
      <c r="S26" s="82">
        <f t="shared" si="16"/>
        <v>0</v>
      </c>
      <c r="T26" s="82">
        <f>SUM(T9:T25)</f>
        <v>435622.80000000005</v>
      </c>
      <c r="U26" s="82">
        <f t="shared" si="16"/>
        <v>0</v>
      </c>
      <c r="V26" s="82">
        <f t="shared" si="16"/>
        <v>390962.80000000005</v>
      </c>
      <c r="W26" s="68">
        <f>R26-'[1]ميزان المراجعة للحسابات'!$I$66</f>
        <v>872586.2</v>
      </c>
      <c r="X26" s="195">
        <v>58800</v>
      </c>
      <c r="Y26" s="196"/>
      <c r="Z26" s="196"/>
    </row>
    <row r="27" spans="1:27" s="83" customFormat="1" ht="18.75" thickTop="1" x14ac:dyDescent="0.25">
      <c r="A27" s="45"/>
      <c r="B27" s="60"/>
      <c r="L27" s="84"/>
      <c r="X27" s="195">
        <v>43148</v>
      </c>
      <c r="Y27" s="196"/>
      <c r="Z27" s="195">
        <v>5978</v>
      </c>
    </row>
    <row r="28" spans="1:27" s="83" customFormat="1" x14ac:dyDescent="0.25">
      <c r="A28" s="45"/>
      <c r="B28" s="60"/>
      <c r="D28" s="84"/>
      <c r="L28" s="84"/>
      <c r="N28" s="84">
        <v>0</v>
      </c>
      <c r="T28" s="84"/>
      <c r="X28" s="196">
        <v>469</v>
      </c>
      <c r="Y28" s="196"/>
      <c r="Z28" s="196">
        <v>69</v>
      </c>
    </row>
    <row r="29" spans="1:27" s="83" customFormat="1" ht="20.25" x14ac:dyDescent="0.3">
      <c r="A29" s="45"/>
      <c r="B29" s="192" t="s">
        <v>205</v>
      </c>
      <c r="L29" s="84"/>
      <c r="X29" s="195">
        <v>20549</v>
      </c>
      <c r="Y29" s="196"/>
      <c r="Z29" s="196"/>
    </row>
    <row r="30" spans="1:27" ht="35.25" customHeight="1" x14ac:dyDescent="0.25">
      <c r="B30" s="140" t="s">
        <v>189</v>
      </c>
      <c r="C30" s="111"/>
      <c r="D30" s="129">
        <v>1070000</v>
      </c>
      <c r="E30" s="129"/>
      <c r="F30" s="129">
        <v>0</v>
      </c>
      <c r="G30" s="129"/>
      <c r="H30" s="129"/>
      <c r="I30" s="139"/>
      <c r="J30" s="129">
        <f t="shared" ref="J30" si="17">D30+F30-H30</f>
        <v>1070000</v>
      </c>
      <c r="K30" s="132"/>
      <c r="L30" s="129">
        <v>0</v>
      </c>
      <c r="M30" s="129"/>
      <c r="N30" s="129"/>
      <c r="O30" s="129"/>
      <c r="P30" s="129"/>
      <c r="Q30" s="132"/>
      <c r="R30" s="129">
        <f t="shared" ref="R30" si="18">L30+N30-P30</f>
        <v>0</v>
      </c>
      <c r="S30" s="129"/>
      <c r="T30" s="129">
        <f t="shared" ref="T30" si="19">J30-R30</f>
        <v>1070000</v>
      </c>
      <c r="U30" s="129"/>
      <c r="V30" s="129">
        <f>D30-L30</f>
        <v>1070000</v>
      </c>
      <c r="W30" s="76"/>
      <c r="X30" s="195">
        <v>5600</v>
      </c>
      <c r="Y30" s="196"/>
      <c r="Z30" s="195">
        <v>3200</v>
      </c>
      <c r="AA30" s="77"/>
    </row>
    <row r="31" spans="1:27" s="83" customFormat="1" x14ac:dyDescent="0.25">
      <c r="A31" s="45"/>
      <c r="B31" s="83" t="s">
        <v>211</v>
      </c>
      <c r="D31" s="84">
        <v>80000</v>
      </c>
      <c r="J31" s="83">
        <v>80000</v>
      </c>
      <c r="L31" s="83">
        <v>5600</v>
      </c>
      <c r="N31" s="83">
        <v>3200</v>
      </c>
      <c r="R31" s="83">
        <f>L31+N31</f>
        <v>8800</v>
      </c>
      <c r="T31" s="83">
        <f>J31-R31</f>
        <v>71200</v>
      </c>
      <c r="V31" s="84">
        <f>D31-L31</f>
        <v>74400</v>
      </c>
    </row>
    <row r="32" spans="1:27" ht="30" customHeight="1" thickBot="1" x14ac:dyDescent="0.3">
      <c r="B32" s="80" t="s">
        <v>222</v>
      </c>
      <c r="C32" s="81"/>
      <c r="D32" s="82">
        <f>SUM(D30:D31)</f>
        <v>1150000</v>
      </c>
      <c r="E32" s="82">
        <f t="shared" ref="E32:V32" si="20">SUM(E30:E31)</f>
        <v>0</v>
      </c>
      <c r="F32" s="82">
        <f t="shared" si="20"/>
        <v>0</v>
      </c>
      <c r="G32" s="82">
        <f t="shared" si="20"/>
        <v>0</v>
      </c>
      <c r="H32" s="82">
        <f t="shared" si="20"/>
        <v>0</v>
      </c>
      <c r="I32" s="82">
        <f t="shared" si="20"/>
        <v>0</v>
      </c>
      <c r="J32" s="82">
        <f t="shared" si="20"/>
        <v>1150000</v>
      </c>
      <c r="K32" s="82">
        <f t="shared" si="20"/>
        <v>0</v>
      </c>
      <c r="L32" s="82">
        <v>5600</v>
      </c>
      <c r="M32" s="82">
        <f t="shared" si="20"/>
        <v>0</v>
      </c>
      <c r="N32" s="82">
        <f t="shared" si="20"/>
        <v>3200</v>
      </c>
      <c r="O32" s="82">
        <f t="shared" si="20"/>
        <v>0</v>
      </c>
      <c r="P32" s="82">
        <f t="shared" si="20"/>
        <v>0</v>
      </c>
      <c r="Q32" s="82">
        <f t="shared" si="20"/>
        <v>0</v>
      </c>
      <c r="R32" s="82">
        <f t="shared" si="20"/>
        <v>8800</v>
      </c>
      <c r="S32" s="82">
        <f t="shared" si="20"/>
        <v>0</v>
      </c>
      <c r="T32" s="82">
        <f>SUM(T30:T31)</f>
        <v>1141200</v>
      </c>
      <c r="U32" s="82">
        <f t="shared" si="20"/>
        <v>0</v>
      </c>
      <c r="V32" s="82">
        <f t="shared" si="20"/>
        <v>1144400</v>
      </c>
    </row>
    <row r="33" spans="1:27" s="83" customFormat="1" ht="18.75" thickTop="1" x14ac:dyDescent="0.25">
      <c r="A33" s="45"/>
    </row>
    <row r="34" spans="1:27" s="83" customFormat="1" x14ac:dyDescent="0.25">
      <c r="A34" s="45"/>
    </row>
    <row r="35" spans="1:27" s="83" customFormat="1" ht="20.25" x14ac:dyDescent="0.3">
      <c r="A35" s="45"/>
      <c r="B35" s="192" t="s">
        <v>223</v>
      </c>
    </row>
    <row r="36" spans="1:27" ht="35.25" customHeight="1" x14ac:dyDescent="0.25">
      <c r="B36" s="140" t="s">
        <v>138</v>
      </c>
      <c r="C36" s="111"/>
      <c r="D36" s="129">
        <v>20550</v>
      </c>
      <c r="E36" s="129"/>
      <c r="F36" s="129"/>
      <c r="G36" s="129"/>
      <c r="H36" s="129"/>
      <c r="I36" s="139"/>
      <c r="J36" s="129">
        <f>D36+F36-H36</f>
        <v>20550</v>
      </c>
      <c r="K36" s="132"/>
      <c r="L36" s="129">
        <v>20549</v>
      </c>
      <c r="M36" s="129"/>
      <c r="N36" s="129"/>
      <c r="O36" s="129"/>
      <c r="P36" s="129"/>
      <c r="Q36" s="132"/>
      <c r="R36" s="129">
        <f>L36+N36-P36</f>
        <v>20549</v>
      </c>
      <c r="S36" s="129"/>
      <c r="T36" s="129">
        <f>J36-R36</f>
        <v>1</v>
      </c>
      <c r="U36" s="129"/>
      <c r="V36" s="129">
        <v>2610.5</v>
      </c>
      <c r="W36" s="76">
        <f>J36-R36</f>
        <v>1</v>
      </c>
      <c r="X36" s="76"/>
      <c r="Y36" s="77"/>
      <c r="AA36" s="77"/>
    </row>
    <row r="37" spans="1:27" ht="30" customHeight="1" thickBot="1" x14ac:dyDescent="0.3">
      <c r="B37" s="80" t="s">
        <v>222</v>
      </c>
      <c r="C37" s="81"/>
      <c r="D37" s="82">
        <f>SUM(D36)</f>
        <v>20550</v>
      </c>
      <c r="E37" s="82">
        <f t="shared" ref="E37:V37" si="21">SUM(E36)</f>
        <v>0</v>
      </c>
      <c r="F37" s="82">
        <f t="shared" si="21"/>
        <v>0</v>
      </c>
      <c r="G37" s="82">
        <f t="shared" si="21"/>
        <v>0</v>
      </c>
      <c r="H37" s="82">
        <f t="shared" si="21"/>
        <v>0</v>
      </c>
      <c r="I37" s="82">
        <f t="shared" si="21"/>
        <v>0</v>
      </c>
      <c r="J37" s="82">
        <f t="shared" si="21"/>
        <v>20550</v>
      </c>
      <c r="K37" s="82">
        <f t="shared" si="21"/>
        <v>0</v>
      </c>
      <c r="L37" s="82">
        <v>20549</v>
      </c>
      <c r="M37" s="82">
        <f t="shared" si="21"/>
        <v>0</v>
      </c>
      <c r="N37" s="82">
        <f t="shared" si="21"/>
        <v>0</v>
      </c>
      <c r="O37" s="82">
        <f t="shared" si="21"/>
        <v>0</v>
      </c>
      <c r="P37" s="82">
        <f t="shared" si="21"/>
        <v>0</v>
      </c>
      <c r="Q37" s="82">
        <f t="shared" si="21"/>
        <v>0</v>
      </c>
      <c r="R37" s="82">
        <f t="shared" si="21"/>
        <v>20549</v>
      </c>
      <c r="S37" s="82">
        <f t="shared" si="21"/>
        <v>0</v>
      </c>
      <c r="T37" s="82">
        <f t="shared" si="21"/>
        <v>1</v>
      </c>
      <c r="U37" s="82">
        <f t="shared" si="21"/>
        <v>0</v>
      </c>
      <c r="V37" s="82">
        <f t="shared" si="21"/>
        <v>2610.5</v>
      </c>
    </row>
    <row r="38" spans="1:27" s="83" customFormat="1" ht="18.75" thickTop="1" x14ac:dyDescent="0.25">
      <c r="A38" s="45"/>
    </row>
    <row r="39" spans="1:27" s="83" customFormat="1" x14ac:dyDescent="0.25">
      <c r="A39" s="45"/>
    </row>
    <row r="40" spans="1:27" s="83" customFormat="1" x14ac:dyDescent="0.25">
      <c r="A40" s="45"/>
    </row>
    <row r="41" spans="1:27" s="83" customFormat="1" x14ac:dyDescent="0.25">
      <c r="A41" s="45"/>
    </row>
  </sheetData>
  <mergeCells count="5">
    <mergeCell ref="B1:V1"/>
    <mergeCell ref="B2:V2"/>
    <mergeCell ref="B3:V3"/>
    <mergeCell ref="B4:V4"/>
    <mergeCell ref="B6:F6"/>
  </mergeCells>
  <pageMargins left="0" right="0.31496062992125984" top="0.59" bottom="0.55118110236220474" header="0.75" footer="0.31496062992125984"/>
  <pageSetup paperSize="9" scale="51" orientation="landscape" r:id="rId1"/>
  <headerFooter>
    <oddFooter>&amp;C-10-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Q41"/>
  <sheetViews>
    <sheetView rightToLeft="1" view="pageBreakPreview" topLeftCell="A10" zoomScale="85" zoomScaleSheetLayoutView="85" workbookViewId="0">
      <selection activeCell="D6" sqref="D6"/>
    </sheetView>
  </sheetViews>
  <sheetFormatPr defaultColWidth="9.140625" defaultRowHeight="21.75" customHeight="1" x14ac:dyDescent="0.25"/>
  <cols>
    <col min="1" max="1" width="1.42578125" style="45" customWidth="1"/>
    <col min="2" max="2" width="37.42578125" style="41" customWidth="1"/>
    <col min="3" max="3" width="8.7109375" style="42" customWidth="1"/>
    <col min="4" max="4" width="19.5703125" style="42" customWidth="1"/>
    <col min="5" max="5" width="1.42578125" style="42" customWidth="1"/>
    <col min="6" max="6" width="17.5703125" style="41" customWidth="1"/>
    <col min="7" max="8" width="9.42578125" style="41" hidden="1" customWidth="1"/>
    <col min="9" max="9" width="10.7109375" style="41" hidden="1" customWidth="1"/>
    <col min="10" max="14" width="9.42578125" style="41" hidden="1" customWidth="1"/>
    <col min="15" max="15" width="8.28515625" style="41" hidden="1" customWidth="1"/>
    <col min="16" max="16" width="12.5703125" style="41" hidden="1" customWidth="1"/>
    <col min="17" max="17" width="8.28515625" style="41" hidden="1" customWidth="1"/>
    <col min="18" max="16384" width="9.140625" style="41"/>
  </cols>
  <sheetData>
    <row r="1" spans="2:6" s="203" customFormat="1" ht="18" x14ac:dyDescent="0.25">
      <c r="B1" s="259" t="str">
        <f>الغلاف!B11</f>
        <v>جمعية البر الخيرية بقرى بلاد ثمالة</v>
      </c>
      <c r="C1" s="259"/>
      <c r="D1" s="259"/>
      <c r="E1" s="259"/>
      <c r="F1" s="259"/>
    </row>
    <row r="2" spans="2:6" s="203" customFormat="1" ht="18" x14ac:dyDescent="0.25">
      <c r="B2" s="259" t="str">
        <f>الغلاف!B12</f>
        <v>مســـــجلة بوزارة الموارد البشرية والتنمية الاجتماعية برقم (533)</v>
      </c>
      <c r="C2" s="259"/>
      <c r="D2" s="259"/>
      <c r="E2" s="259"/>
      <c r="F2" s="259"/>
    </row>
    <row r="3" spans="2:6" s="203" customFormat="1" ht="18" x14ac:dyDescent="0.25">
      <c r="B3" s="259" t="str">
        <f>الغلاف!B13</f>
        <v>الطائف - منطقة مكة المكرمة  - المملكة العربية السعودية</v>
      </c>
      <c r="C3" s="259"/>
      <c r="D3" s="259"/>
      <c r="E3" s="259"/>
      <c r="F3" s="259"/>
    </row>
    <row r="4" spans="2:6" s="203" customFormat="1" ht="18" x14ac:dyDescent="0.25">
      <c r="B4" s="262" t="str">
        <f>الفهرس!B22</f>
        <v xml:space="preserve">الإيضاحات المتممة للقوائم المالية  كما في 31 /12/ 2021م </v>
      </c>
      <c r="C4" s="262"/>
      <c r="D4" s="262"/>
      <c r="E4" s="262"/>
      <c r="F4" s="262"/>
    </row>
    <row r="5" spans="2:6" ht="21.75" customHeight="1" x14ac:dyDescent="0.25">
      <c r="B5" s="204" t="s">
        <v>164</v>
      </c>
      <c r="C5" s="64"/>
      <c r="D5" s="2" t="s">
        <v>268</v>
      </c>
      <c r="E5" s="191"/>
      <c r="F5" s="2" t="s">
        <v>219</v>
      </c>
    </row>
    <row r="6" spans="2:6" ht="21.75" customHeight="1" x14ac:dyDescent="0.25">
      <c r="B6" s="206" t="s">
        <v>128</v>
      </c>
      <c r="C6" s="207"/>
      <c r="D6" s="187">
        <v>5</v>
      </c>
      <c r="E6" s="128"/>
      <c r="F6" s="187">
        <v>0</v>
      </c>
    </row>
    <row r="7" spans="2:6" ht="21.75" customHeight="1" x14ac:dyDescent="0.25">
      <c r="B7" s="206" t="s">
        <v>131</v>
      </c>
      <c r="C7" s="207"/>
      <c r="D7" s="205">
        <v>108707</v>
      </c>
      <c r="E7" s="128"/>
      <c r="F7" s="132">
        <v>113094</v>
      </c>
    </row>
    <row r="8" spans="2:6" ht="21.75" customHeight="1" x14ac:dyDescent="0.25">
      <c r="B8" s="206" t="s">
        <v>177</v>
      </c>
      <c r="C8" s="207"/>
      <c r="D8" s="187"/>
      <c r="E8" s="128"/>
      <c r="F8" s="187">
        <v>0</v>
      </c>
    </row>
    <row r="9" spans="2:6" ht="21.75" customHeight="1" x14ac:dyDescent="0.25">
      <c r="B9" s="206" t="s">
        <v>132</v>
      </c>
      <c r="C9" s="207"/>
      <c r="D9" s="205"/>
      <c r="E9" s="128"/>
      <c r="F9" s="132">
        <v>0</v>
      </c>
    </row>
    <row r="10" spans="2:6" ht="21.75" customHeight="1" x14ac:dyDescent="0.25">
      <c r="B10" s="206" t="s">
        <v>179</v>
      </c>
      <c r="C10" s="207"/>
      <c r="D10" s="205">
        <v>400</v>
      </c>
      <c r="E10" s="128"/>
      <c r="F10" s="132">
        <v>0</v>
      </c>
    </row>
    <row r="11" spans="2:6" ht="21.75" customHeight="1" x14ac:dyDescent="0.25">
      <c r="B11" s="206" t="s">
        <v>178</v>
      </c>
      <c r="C11" s="207"/>
      <c r="D11" s="205">
        <v>26100</v>
      </c>
      <c r="E11" s="128"/>
      <c r="F11" s="132">
        <v>0</v>
      </c>
    </row>
    <row r="12" spans="2:6" ht="21.75" customHeight="1" x14ac:dyDescent="0.25">
      <c r="B12" s="206" t="s">
        <v>133</v>
      </c>
      <c r="C12" s="207"/>
      <c r="D12" s="205">
        <v>315</v>
      </c>
      <c r="E12" s="128"/>
      <c r="F12" s="132">
        <v>700</v>
      </c>
    </row>
    <row r="13" spans="2:6" ht="21.75" customHeight="1" x14ac:dyDescent="0.25">
      <c r="B13" s="206" t="s">
        <v>134</v>
      </c>
      <c r="C13" s="207"/>
      <c r="D13" s="205">
        <v>100219</v>
      </c>
      <c r="E13" s="128"/>
      <c r="F13" s="187">
        <v>81813</v>
      </c>
    </row>
    <row r="14" spans="2:6" ht="21.75" customHeight="1" x14ac:dyDescent="0.25">
      <c r="B14" s="206" t="s">
        <v>135</v>
      </c>
      <c r="C14" s="207"/>
      <c r="D14" s="205">
        <v>5793</v>
      </c>
      <c r="E14" s="128"/>
      <c r="F14" s="132">
        <v>150</v>
      </c>
    </row>
    <row r="15" spans="2:6" ht="21.75" customHeight="1" x14ac:dyDescent="0.25">
      <c r="B15" s="206" t="s">
        <v>144</v>
      </c>
      <c r="C15" s="207"/>
      <c r="D15" s="205"/>
      <c r="E15" s="128"/>
      <c r="F15" s="132">
        <v>0</v>
      </c>
    </row>
    <row r="16" spans="2:6" ht="21.75" customHeight="1" x14ac:dyDescent="0.25">
      <c r="B16" s="206" t="s">
        <v>147</v>
      </c>
      <c r="C16" s="207"/>
      <c r="D16" s="205"/>
      <c r="E16" s="128"/>
      <c r="F16" s="132">
        <v>0</v>
      </c>
    </row>
    <row r="17" spans="2:6" ht="21.75" customHeight="1" x14ac:dyDescent="0.25">
      <c r="B17" s="206" t="s">
        <v>272</v>
      </c>
      <c r="C17" s="196">
        <v>0</v>
      </c>
      <c r="D17" s="205">
        <v>121680</v>
      </c>
      <c r="E17" s="196"/>
    </row>
    <row r="18" spans="2:6" ht="21.75" customHeight="1" x14ac:dyDescent="0.25">
      <c r="B18" s="206" t="s">
        <v>271</v>
      </c>
      <c r="C18" s="207"/>
      <c r="D18" s="205">
        <v>3</v>
      </c>
      <c r="E18" s="128"/>
      <c r="F18" s="132">
        <v>0</v>
      </c>
    </row>
    <row r="19" spans="2:6" ht="21.75" customHeight="1" x14ac:dyDescent="0.25">
      <c r="B19" s="206" t="s">
        <v>231</v>
      </c>
      <c r="C19" s="207"/>
      <c r="D19" s="205">
        <v>48204</v>
      </c>
      <c r="E19" s="128"/>
      <c r="F19" s="132">
        <v>31117</v>
      </c>
    </row>
    <row r="20" spans="2:6" ht="21.75" customHeight="1" x14ac:dyDescent="0.25">
      <c r="B20" s="206" t="s">
        <v>123</v>
      </c>
      <c r="C20" s="207"/>
      <c r="D20" s="205"/>
      <c r="E20" s="128"/>
      <c r="F20" s="187">
        <v>0</v>
      </c>
    </row>
    <row r="21" spans="2:6" ht="21.75" customHeight="1" x14ac:dyDescent="0.25">
      <c r="B21" s="206" t="s">
        <v>146</v>
      </c>
      <c r="C21" s="207"/>
      <c r="D21" s="205">
        <v>1412</v>
      </c>
      <c r="E21" s="128"/>
      <c r="F21" s="187">
        <v>16050</v>
      </c>
    </row>
    <row r="22" spans="2:6" ht="21.75" customHeight="1" x14ac:dyDescent="0.25">
      <c r="B22" s="206" t="s">
        <v>145</v>
      </c>
      <c r="C22" s="207"/>
      <c r="D22" s="205"/>
      <c r="E22" s="128"/>
      <c r="F22" s="132">
        <v>0</v>
      </c>
    </row>
    <row r="23" spans="2:6" ht="21.75" customHeight="1" x14ac:dyDescent="0.25">
      <c r="B23" s="206" t="s">
        <v>232</v>
      </c>
      <c r="C23" s="207"/>
      <c r="D23" s="205">
        <v>70005</v>
      </c>
      <c r="E23" s="128"/>
      <c r="F23" s="132">
        <v>6200</v>
      </c>
    </row>
    <row r="24" spans="2:6" ht="21.75" customHeight="1" x14ac:dyDescent="0.25">
      <c r="B24" s="206" t="s">
        <v>270</v>
      </c>
      <c r="C24" s="207"/>
      <c r="D24" s="205">
        <v>40000</v>
      </c>
      <c r="E24" s="128"/>
      <c r="F24" s="132"/>
    </row>
    <row r="25" spans="2:6" ht="21.75" customHeight="1" x14ac:dyDescent="0.25">
      <c r="B25" s="206" t="s">
        <v>187</v>
      </c>
      <c r="C25" s="207"/>
      <c r="D25" s="205"/>
      <c r="E25" s="128"/>
      <c r="F25" s="132"/>
    </row>
    <row r="26" spans="2:6" ht="21.75" customHeight="1" x14ac:dyDescent="0.25">
      <c r="B26" s="206" t="s">
        <v>233</v>
      </c>
      <c r="C26" s="207"/>
      <c r="D26" s="205">
        <v>5</v>
      </c>
      <c r="E26" s="128"/>
      <c r="F26" s="132">
        <v>20000</v>
      </c>
    </row>
    <row r="27" spans="2:6" ht="21.75" customHeight="1" x14ac:dyDescent="0.25">
      <c r="B27" s="206" t="s">
        <v>148</v>
      </c>
      <c r="C27" s="207"/>
      <c r="D27" s="205"/>
      <c r="E27" s="128"/>
      <c r="F27" s="132"/>
    </row>
    <row r="28" spans="2:6" ht="21.75" customHeight="1" thickBot="1" x14ac:dyDescent="0.3">
      <c r="B28" s="91" t="s">
        <v>116</v>
      </c>
      <c r="C28" s="63"/>
      <c r="D28" s="142">
        <f>SUM(D6:D27)</f>
        <v>522848</v>
      </c>
      <c r="F28" s="142">
        <v>269124</v>
      </c>
    </row>
    <row r="29" spans="2:6" ht="7.5" customHeight="1" thickTop="1" x14ac:dyDescent="0.25"/>
    <row r="30" spans="2:6" s="203" customFormat="1" ht="9" customHeight="1" x14ac:dyDescent="0.25">
      <c r="B30" s="260"/>
      <c r="C30" s="260"/>
      <c r="D30" s="260"/>
      <c r="E30" s="260"/>
      <c r="F30" s="260"/>
    </row>
    <row r="31" spans="2:6" ht="21.75" customHeight="1" x14ac:dyDescent="0.25">
      <c r="B31" s="204" t="s">
        <v>165</v>
      </c>
      <c r="C31" s="62"/>
      <c r="D31" s="2" t="s">
        <v>268</v>
      </c>
      <c r="E31" s="191"/>
      <c r="F31" s="2" t="s">
        <v>219</v>
      </c>
    </row>
    <row r="32" spans="2:6" ht="21.75" customHeight="1" x14ac:dyDescent="0.25">
      <c r="B32" s="206" t="s">
        <v>235</v>
      </c>
      <c r="C32" s="207"/>
      <c r="D32" s="187">
        <v>331853</v>
      </c>
      <c r="E32" s="128"/>
      <c r="F32" s="132">
        <v>499795</v>
      </c>
    </row>
    <row r="33" spans="2:6" ht="21.75" customHeight="1" x14ac:dyDescent="0.25">
      <c r="B33" s="206" t="s">
        <v>199</v>
      </c>
      <c r="C33" s="207"/>
      <c r="D33" s="187">
        <v>118884</v>
      </c>
      <c r="E33" s="128"/>
      <c r="F33" s="132">
        <v>42380</v>
      </c>
    </row>
    <row r="34" spans="2:6" ht="21.75" customHeight="1" x14ac:dyDescent="0.25">
      <c r="B34" s="206" t="s">
        <v>273</v>
      </c>
      <c r="C34" s="207"/>
      <c r="D34" s="187">
        <v>30000</v>
      </c>
      <c r="E34" s="128"/>
      <c r="F34" s="132">
        <v>0</v>
      </c>
    </row>
    <row r="35" spans="2:6" ht="21.75" customHeight="1" x14ac:dyDescent="0.25">
      <c r="B35" s="206" t="s">
        <v>188</v>
      </c>
      <c r="C35" s="207"/>
      <c r="D35" s="132">
        <v>37800</v>
      </c>
      <c r="E35" s="128"/>
      <c r="F35" s="132">
        <v>0</v>
      </c>
    </row>
    <row r="36" spans="2:6" ht="21.75" customHeight="1" x14ac:dyDescent="0.25">
      <c r="B36" s="206" t="s">
        <v>214</v>
      </c>
      <c r="C36" s="207"/>
      <c r="D36" s="187">
        <v>0</v>
      </c>
      <c r="E36" s="128"/>
      <c r="F36" s="132">
        <v>0</v>
      </c>
    </row>
    <row r="37" spans="2:6" ht="21.75" customHeight="1" x14ac:dyDescent="0.25">
      <c r="B37" s="206" t="s">
        <v>213</v>
      </c>
      <c r="C37" s="207"/>
      <c r="D37" s="187">
        <v>0</v>
      </c>
      <c r="E37" s="128"/>
      <c r="F37" s="132">
        <v>0</v>
      </c>
    </row>
    <row r="38" spans="2:6" ht="21.75" customHeight="1" x14ac:dyDescent="0.25">
      <c r="B38" s="206" t="s">
        <v>190</v>
      </c>
      <c r="C38" s="207"/>
      <c r="D38" s="132">
        <v>0</v>
      </c>
      <c r="E38" s="128"/>
      <c r="F38" s="132">
        <v>0</v>
      </c>
    </row>
    <row r="39" spans="2:6" ht="21.75" customHeight="1" x14ac:dyDescent="0.25">
      <c r="B39" s="206" t="s">
        <v>215</v>
      </c>
      <c r="C39" s="207"/>
      <c r="D39" s="187">
        <v>0</v>
      </c>
      <c r="E39" s="128"/>
      <c r="F39" s="132">
        <v>0</v>
      </c>
    </row>
    <row r="40" spans="2:6" ht="21.75" customHeight="1" thickBot="1" x14ac:dyDescent="0.3">
      <c r="B40" s="91" t="s">
        <v>116</v>
      </c>
      <c r="C40" s="63"/>
      <c r="D40" s="142">
        <f>SUM(D32:D39)</f>
        <v>518537</v>
      </c>
      <c r="F40" s="142">
        <v>542175</v>
      </c>
    </row>
    <row r="41" spans="2:6" ht="21.75" customHeight="1" thickTop="1" x14ac:dyDescent="0.25"/>
  </sheetData>
  <mergeCells count="5">
    <mergeCell ref="B30:F30"/>
    <mergeCell ref="B1:F1"/>
    <mergeCell ref="B2:F2"/>
    <mergeCell ref="B3:F3"/>
    <mergeCell ref="B4:F4"/>
  </mergeCells>
  <printOptions horizontalCentered="1"/>
  <pageMargins left="0.51181102362204722" right="0.51181102362204722" top="0.15748031496062992" bottom="0.55118110236220474" header="0.31496062992125984" footer="0.31496062992125984"/>
  <pageSetup paperSize="9" scale="98" orientation="portrait" r:id="rId1"/>
  <headerFooter>
    <oddFooter>&amp;C-12-</oddFooter>
  </headerFooter>
  <colBreaks count="1" manualBreakCount="1">
    <brk id="6" max="33"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E68"/>
  <sheetViews>
    <sheetView rightToLeft="1" view="pageBreakPreview" topLeftCell="A52" zoomScale="85" zoomScaleSheetLayoutView="85" workbookViewId="0">
      <selection activeCell="C64" sqref="C64"/>
    </sheetView>
  </sheetViews>
  <sheetFormatPr defaultColWidth="9.140625" defaultRowHeight="18.75" x14ac:dyDescent="0.25"/>
  <cols>
    <col min="1" max="1" width="1.42578125" style="45" customWidth="1"/>
    <col min="2" max="2" width="40.85546875" style="41" bestFit="1" customWidth="1"/>
    <col min="3" max="3" width="17" style="42" customWidth="1"/>
    <col min="4" max="4" width="12.140625" style="42" bestFit="1" customWidth="1"/>
    <col min="5" max="5" width="17" style="41" customWidth="1"/>
    <col min="6" max="16384" width="9.140625" style="41"/>
  </cols>
  <sheetData>
    <row r="1" spans="2:5" s="152" customFormat="1" ht="18" x14ac:dyDescent="0.25">
      <c r="B1" s="259" t="str">
        <f>الغلاف!B11</f>
        <v>جمعية البر الخيرية بقرى بلاد ثمالة</v>
      </c>
      <c r="C1" s="259"/>
      <c r="D1" s="259"/>
      <c r="E1" s="259"/>
    </row>
    <row r="2" spans="2:5" s="152" customFormat="1" ht="18" x14ac:dyDescent="0.25">
      <c r="B2" s="259" t="str">
        <f>الغلاف!B12</f>
        <v>مســـــجلة بوزارة الموارد البشرية والتنمية الاجتماعية برقم (533)</v>
      </c>
      <c r="C2" s="259"/>
      <c r="D2" s="259"/>
      <c r="E2" s="259"/>
    </row>
    <row r="3" spans="2:5" s="152" customFormat="1" ht="18" x14ac:dyDescent="0.25">
      <c r="B3" s="259" t="str">
        <f>الغلاف!B13</f>
        <v>الطائف - منطقة مكة المكرمة  - المملكة العربية السعودية</v>
      </c>
      <c r="C3" s="259"/>
      <c r="D3" s="259"/>
      <c r="E3" s="259"/>
    </row>
    <row r="4" spans="2:5" s="152" customFormat="1" ht="18" x14ac:dyDescent="0.25">
      <c r="B4" s="262" t="str">
        <f>الفهرس!B22</f>
        <v xml:space="preserve">الإيضاحات المتممة للقوائم المالية  كما في 31 /12/ 2021م </v>
      </c>
      <c r="C4" s="262"/>
      <c r="D4" s="262"/>
      <c r="E4" s="262"/>
    </row>
    <row r="5" spans="2:5" x14ac:dyDescent="0.25">
      <c r="B5" s="112" t="s">
        <v>166</v>
      </c>
      <c r="C5" s="2" t="s">
        <v>268</v>
      </c>
      <c r="D5" s="185"/>
      <c r="E5" s="2" t="s">
        <v>219</v>
      </c>
    </row>
    <row r="6" spans="2:5" x14ac:dyDescent="0.25">
      <c r="B6" s="69" t="s">
        <v>274</v>
      </c>
      <c r="C6" s="132">
        <v>70000</v>
      </c>
      <c r="D6" s="128"/>
      <c r="E6" s="132">
        <v>320</v>
      </c>
    </row>
    <row r="7" spans="2:5" x14ac:dyDescent="0.25">
      <c r="B7" s="69" t="s">
        <v>275</v>
      </c>
      <c r="C7" s="187">
        <v>658749</v>
      </c>
      <c r="D7" s="128"/>
      <c r="E7" s="187">
        <v>0</v>
      </c>
    </row>
    <row r="8" spans="2:5" x14ac:dyDescent="0.25">
      <c r="B8" s="69"/>
      <c r="C8" s="132"/>
      <c r="D8" s="128"/>
      <c r="E8" s="132"/>
    </row>
    <row r="9" spans="2:5" ht="19.5" thickBot="1" x14ac:dyDescent="0.3">
      <c r="B9" s="91" t="s">
        <v>116</v>
      </c>
      <c r="C9" s="142">
        <f>SUM(C6:C7)</f>
        <v>728749</v>
      </c>
      <c r="E9" s="142">
        <f>SUM(E6:E7)</f>
        <v>320</v>
      </c>
    </row>
    <row r="10" spans="2:5" ht="19.5" thickTop="1" x14ac:dyDescent="0.25"/>
    <row r="11" spans="2:5" s="152" customFormat="1" ht="18" x14ac:dyDescent="0.25">
      <c r="B11" s="260"/>
      <c r="C11" s="260"/>
      <c r="D11" s="260"/>
      <c r="E11" s="260"/>
    </row>
    <row r="12" spans="2:5" x14ac:dyDescent="0.25">
      <c r="B12" s="112" t="s">
        <v>245</v>
      </c>
      <c r="C12" s="2" t="s">
        <v>219</v>
      </c>
      <c r="D12" s="185"/>
      <c r="E12" s="2" t="s">
        <v>219</v>
      </c>
    </row>
    <row r="13" spans="2:5" x14ac:dyDescent="0.25">
      <c r="B13" s="85" t="s">
        <v>125</v>
      </c>
      <c r="C13" s="187">
        <v>10000</v>
      </c>
      <c r="D13" s="128"/>
      <c r="E13" s="132">
        <v>5000</v>
      </c>
    </row>
    <row r="14" spans="2:5" x14ac:dyDescent="0.25">
      <c r="B14" s="85" t="s">
        <v>180</v>
      </c>
      <c r="C14" s="132">
        <v>12300</v>
      </c>
      <c r="D14" s="128"/>
      <c r="E14" s="132"/>
    </row>
    <row r="15" spans="2:5" x14ac:dyDescent="0.25">
      <c r="B15" s="85" t="s">
        <v>136</v>
      </c>
      <c r="C15" s="187"/>
      <c r="D15" s="128"/>
      <c r="E15" s="132"/>
    </row>
    <row r="16" spans="2:5" x14ac:dyDescent="0.25">
      <c r="B16" s="85" t="s">
        <v>238</v>
      </c>
      <c r="C16" s="132">
        <v>5000</v>
      </c>
      <c r="D16" s="128"/>
      <c r="E16" s="132">
        <v>5000</v>
      </c>
    </row>
    <row r="17" spans="2:5" x14ac:dyDescent="0.25">
      <c r="B17" s="85" t="s">
        <v>197</v>
      </c>
      <c r="C17" s="187"/>
      <c r="D17" s="128"/>
      <c r="E17" s="132"/>
    </row>
    <row r="18" spans="2:5" x14ac:dyDescent="0.25">
      <c r="B18" s="85" t="s">
        <v>124</v>
      </c>
      <c r="C18" s="187">
        <v>83594</v>
      </c>
      <c r="D18" s="128"/>
      <c r="E18" s="132">
        <v>81485</v>
      </c>
    </row>
    <row r="19" spans="2:5" x14ac:dyDescent="0.25">
      <c r="B19" s="85" t="s">
        <v>240</v>
      </c>
      <c r="C19" s="132">
        <v>1200</v>
      </c>
      <c r="D19" s="128"/>
      <c r="E19" s="132">
        <v>5000</v>
      </c>
    </row>
    <row r="20" spans="2:5" x14ac:dyDescent="0.25">
      <c r="B20" s="85" t="s">
        <v>241</v>
      </c>
      <c r="C20" s="132">
        <v>45191</v>
      </c>
      <c r="D20" s="128"/>
      <c r="E20" s="132">
        <v>17193</v>
      </c>
    </row>
    <row r="21" spans="2:5" x14ac:dyDescent="0.25">
      <c r="B21" s="69" t="s">
        <v>269</v>
      </c>
      <c r="C21" s="132">
        <v>400</v>
      </c>
      <c r="D21" s="128"/>
      <c r="E21" s="132"/>
    </row>
    <row r="22" spans="2:5" x14ac:dyDescent="0.25">
      <c r="B22" s="69" t="s">
        <v>239</v>
      </c>
      <c r="C22" s="187"/>
      <c r="D22" s="128"/>
      <c r="E22" s="132"/>
    </row>
    <row r="23" spans="2:5" x14ac:dyDescent="0.25">
      <c r="B23" s="69" t="s">
        <v>192</v>
      </c>
      <c r="C23" s="187"/>
      <c r="D23" s="128"/>
      <c r="E23" s="132"/>
    </row>
    <row r="24" spans="2:5" ht="37.5" x14ac:dyDescent="0.25">
      <c r="B24" s="69" t="s">
        <v>193</v>
      </c>
      <c r="C24" s="187"/>
      <c r="D24" s="128"/>
      <c r="E24" s="132"/>
    </row>
    <row r="25" spans="2:5" x14ac:dyDescent="0.25">
      <c r="B25" s="69" t="s">
        <v>186</v>
      </c>
      <c r="C25" s="187"/>
      <c r="D25" s="128"/>
      <c r="E25" s="132">
        <v>12759</v>
      </c>
    </row>
    <row r="26" spans="2:5" x14ac:dyDescent="0.25">
      <c r="B26" s="69" t="s">
        <v>248</v>
      </c>
      <c r="C26" s="187"/>
      <c r="D26" s="128"/>
      <c r="E26" s="132"/>
    </row>
    <row r="27" spans="2:5" x14ac:dyDescent="0.25">
      <c r="B27" s="69" t="s">
        <v>246</v>
      </c>
      <c r="C27" s="132"/>
      <c r="D27" s="128"/>
      <c r="E27" s="132"/>
    </row>
    <row r="28" spans="2:5" x14ac:dyDescent="0.25">
      <c r="B28" s="69" t="s">
        <v>279</v>
      </c>
      <c r="C28" s="187">
        <v>26680</v>
      </c>
      <c r="D28" s="128"/>
      <c r="E28" s="132">
        <v>34238</v>
      </c>
    </row>
    <row r="29" spans="2:5" x14ac:dyDescent="0.25">
      <c r="B29" s="85" t="s">
        <v>202</v>
      </c>
      <c r="C29" s="187"/>
      <c r="D29" s="128"/>
      <c r="E29" s="132"/>
    </row>
    <row r="30" spans="2:5" ht="37.5" x14ac:dyDescent="0.25">
      <c r="B30" s="69" t="s">
        <v>280</v>
      </c>
      <c r="C30" s="187">
        <v>40000</v>
      </c>
      <c r="D30" s="128"/>
      <c r="E30" s="132"/>
    </row>
    <row r="31" spans="2:5" x14ac:dyDescent="0.25">
      <c r="B31" s="210" t="s">
        <v>281</v>
      </c>
      <c r="C31" s="187">
        <v>30360</v>
      </c>
      <c r="D31" s="128"/>
      <c r="E31" s="132">
        <v>0</v>
      </c>
    </row>
    <row r="32" spans="2:5" x14ac:dyDescent="0.25">
      <c r="B32" s="85" t="s">
        <v>251</v>
      </c>
      <c r="C32" s="132">
        <f>C50</f>
        <v>182247.78999999998</v>
      </c>
      <c r="D32" s="128"/>
      <c r="E32" s="132">
        <v>242735</v>
      </c>
    </row>
    <row r="33" spans="2:5" ht="19.5" thickBot="1" x14ac:dyDescent="0.3">
      <c r="B33" s="91" t="s">
        <v>116</v>
      </c>
      <c r="C33" s="142">
        <f>SUM(C13:C32)</f>
        <v>436972.79</v>
      </c>
      <c r="E33" s="142">
        <v>403410</v>
      </c>
    </row>
    <row r="34" spans="2:5" s="45" customFormat="1" thickTop="1" x14ac:dyDescent="0.25">
      <c r="B34" s="43"/>
      <c r="C34" s="128"/>
      <c r="D34" s="128"/>
      <c r="E34" s="131"/>
    </row>
    <row r="35" spans="2:5" x14ac:dyDescent="0.25">
      <c r="B35" s="110" t="s">
        <v>167</v>
      </c>
      <c r="C35" s="2" t="s">
        <v>268</v>
      </c>
      <c r="D35" s="183"/>
      <c r="E35" s="2" t="s">
        <v>219</v>
      </c>
    </row>
    <row r="36" spans="2:5" x14ac:dyDescent="0.25">
      <c r="B36" s="69" t="s">
        <v>39</v>
      </c>
      <c r="C36" s="187">
        <v>331853</v>
      </c>
      <c r="D36" s="128"/>
      <c r="E36" s="132">
        <v>499795</v>
      </c>
    </row>
    <row r="37" spans="2:5" x14ac:dyDescent="0.25">
      <c r="B37" s="69" t="s">
        <v>200</v>
      </c>
      <c r="C37" s="187">
        <v>118884</v>
      </c>
      <c r="D37" s="128"/>
      <c r="E37" s="132">
        <v>42380</v>
      </c>
    </row>
    <row r="38" spans="2:5" x14ac:dyDescent="0.25">
      <c r="B38" s="69" t="s">
        <v>181</v>
      </c>
      <c r="C38" s="187">
        <v>37800</v>
      </c>
      <c r="D38" s="128"/>
      <c r="E38" s="132"/>
    </row>
    <row r="39" spans="2:5" x14ac:dyDescent="0.25">
      <c r="B39" s="69" t="s">
        <v>282</v>
      </c>
      <c r="C39" s="187">
        <v>30000</v>
      </c>
      <c r="D39" s="128"/>
      <c r="E39" s="132"/>
    </row>
    <row r="40" spans="2:5" x14ac:dyDescent="0.25">
      <c r="B40" s="69" t="s">
        <v>216</v>
      </c>
      <c r="C40" s="187"/>
      <c r="D40" s="128"/>
      <c r="E40" s="132"/>
    </row>
    <row r="41" spans="2:5" x14ac:dyDescent="0.25">
      <c r="B41" s="69" t="s">
        <v>217</v>
      </c>
      <c r="C41" s="132">
        <v>3315</v>
      </c>
      <c r="D41" s="128"/>
      <c r="E41" s="132"/>
    </row>
    <row r="42" spans="2:5" x14ac:dyDescent="0.25">
      <c r="B42" s="69" t="s">
        <v>203</v>
      </c>
      <c r="C42" s="132">
        <v>0</v>
      </c>
      <c r="D42" s="128"/>
      <c r="E42" s="132">
        <v>0</v>
      </c>
    </row>
    <row r="43" spans="2:5" ht="19.5" thickBot="1" x14ac:dyDescent="0.3">
      <c r="B43" s="91" t="s">
        <v>116</v>
      </c>
      <c r="C43" s="142">
        <f>SUM(C36:C42)</f>
        <v>521852</v>
      </c>
      <c r="E43" s="142">
        <v>542175</v>
      </c>
    </row>
    <row r="44" spans="2:5" ht="19.5" thickTop="1" x14ac:dyDescent="0.25"/>
    <row r="45" spans="2:5" x14ac:dyDescent="0.25">
      <c r="B45" s="112" t="s">
        <v>250</v>
      </c>
      <c r="C45" s="2" t="s">
        <v>268</v>
      </c>
      <c r="D45" s="183"/>
      <c r="E45" s="2" t="s">
        <v>219</v>
      </c>
    </row>
    <row r="46" spans="2:5" ht="37.5" x14ac:dyDescent="0.25">
      <c r="B46" s="69" t="s">
        <v>252</v>
      </c>
      <c r="C46" s="211">
        <v>108238</v>
      </c>
      <c r="D46" s="128"/>
      <c r="E46" s="41">
        <v>177970</v>
      </c>
    </row>
    <row r="47" spans="2:5" ht="37.5" x14ac:dyDescent="0.25">
      <c r="B47" s="69" t="s">
        <v>253</v>
      </c>
      <c r="C47" s="209">
        <v>300</v>
      </c>
      <c r="D47" s="128"/>
      <c r="E47" s="41">
        <v>5707</v>
      </c>
    </row>
    <row r="48" spans="2:5" ht="37.5" x14ac:dyDescent="0.25">
      <c r="B48" s="69" t="s">
        <v>254</v>
      </c>
      <c r="C48" s="209">
        <v>100</v>
      </c>
      <c r="D48" s="128"/>
      <c r="E48" s="41">
        <v>844</v>
      </c>
    </row>
    <row r="49" spans="2:5" ht="37.5" x14ac:dyDescent="0.25">
      <c r="B49" s="69" t="s">
        <v>255</v>
      </c>
      <c r="C49" s="211">
        <v>73609.789999999994</v>
      </c>
      <c r="D49" s="128"/>
      <c r="E49" s="41">
        <v>58214</v>
      </c>
    </row>
    <row r="50" spans="2:5" ht="19.5" thickBot="1" x14ac:dyDescent="0.3">
      <c r="B50" s="91" t="s">
        <v>222</v>
      </c>
      <c r="C50" s="142">
        <f>SUM(C46:C49)</f>
        <v>182247.78999999998</v>
      </c>
      <c r="E50" s="142">
        <v>242735</v>
      </c>
    </row>
    <row r="51" spans="2:5" ht="19.5" thickTop="1" x14ac:dyDescent="0.25">
      <c r="B51" s="69"/>
      <c r="C51" s="187"/>
      <c r="D51" s="128"/>
    </row>
    <row r="52" spans="2:5" x14ac:dyDescent="0.25">
      <c r="B52" s="112" t="s">
        <v>256</v>
      </c>
      <c r="C52" s="2" t="s">
        <v>268</v>
      </c>
      <c r="D52" s="190"/>
      <c r="E52" s="2" t="s">
        <v>219</v>
      </c>
    </row>
    <row r="53" spans="2:5" ht="37.5" x14ac:dyDescent="0.25">
      <c r="B53" s="208" t="s">
        <v>257</v>
      </c>
      <c r="C53" s="184">
        <v>71886</v>
      </c>
      <c r="D53" s="41"/>
      <c r="E53" s="132">
        <v>35325</v>
      </c>
    </row>
    <row r="54" spans="2:5" ht="37.5" x14ac:dyDescent="0.25">
      <c r="B54" s="208" t="s">
        <v>284</v>
      </c>
      <c r="C54" s="212">
        <v>415</v>
      </c>
      <c r="D54" s="41"/>
      <c r="E54" s="132"/>
    </row>
    <row r="55" spans="2:5" ht="36" x14ac:dyDescent="0.25">
      <c r="B55" s="210" t="s">
        <v>258</v>
      </c>
      <c r="C55" s="184">
        <v>18147</v>
      </c>
      <c r="D55" s="41"/>
      <c r="E55" s="132">
        <v>9720</v>
      </c>
    </row>
    <row r="56" spans="2:5" ht="19.5" thickBot="1" x14ac:dyDescent="0.3">
      <c r="B56" s="91" t="s">
        <v>222</v>
      </c>
      <c r="C56" s="142">
        <f>SUM(C53:C55)</f>
        <v>90448</v>
      </c>
      <c r="E56" s="142">
        <v>45045</v>
      </c>
    </row>
    <row r="57" spans="2:5" ht="19.5" thickTop="1" x14ac:dyDescent="0.25">
      <c r="B57" s="85"/>
      <c r="C57" s="132"/>
      <c r="D57" s="128"/>
      <c r="E57" s="132"/>
    </row>
    <row r="58" spans="2:5" x14ac:dyDescent="0.25">
      <c r="B58" s="112" t="s">
        <v>259</v>
      </c>
      <c r="C58" s="2" t="s">
        <v>219</v>
      </c>
      <c r="D58" s="190"/>
      <c r="E58" s="2" t="s">
        <v>219</v>
      </c>
    </row>
    <row r="59" spans="2:5" x14ac:dyDescent="0.25">
      <c r="B59" s="69" t="s">
        <v>260</v>
      </c>
      <c r="C59" s="202">
        <v>25977</v>
      </c>
      <c r="D59" s="128"/>
      <c r="E59" s="132">
        <v>90590</v>
      </c>
    </row>
    <row r="60" spans="2:5" x14ac:dyDescent="0.25">
      <c r="B60" s="69" t="s">
        <v>261</v>
      </c>
      <c r="C60" s="211">
        <v>1000</v>
      </c>
      <c r="D60" s="128"/>
      <c r="E60" s="41">
        <v>4483</v>
      </c>
    </row>
    <row r="61" spans="2:5" ht="19.5" thickBot="1" x14ac:dyDescent="0.3">
      <c r="B61" s="91" t="s">
        <v>222</v>
      </c>
      <c r="C61" s="142">
        <f>SUM(C59:C60)</f>
        <v>26977</v>
      </c>
      <c r="E61" s="142">
        <v>95073</v>
      </c>
    </row>
    <row r="62" spans="2:5" ht="19.5" thickTop="1" x14ac:dyDescent="0.25">
      <c r="B62" s="69"/>
      <c r="C62" s="187"/>
      <c r="D62" s="128"/>
    </row>
    <row r="63" spans="2:5" x14ac:dyDescent="0.25">
      <c r="B63" s="112" t="s">
        <v>262</v>
      </c>
      <c r="C63" s="2" t="s">
        <v>268</v>
      </c>
      <c r="D63" s="190"/>
      <c r="E63" s="2" t="s">
        <v>219</v>
      </c>
    </row>
    <row r="64" spans="2:5" ht="37.5" x14ac:dyDescent="0.25">
      <c r="B64" s="69" t="s">
        <v>263</v>
      </c>
      <c r="C64" s="202">
        <v>13958</v>
      </c>
      <c r="D64" s="128"/>
      <c r="E64" s="132">
        <v>460</v>
      </c>
    </row>
    <row r="65" spans="2:5" ht="37.5" x14ac:dyDescent="0.25">
      <c r="B65" s="69" t="s">
        <v>264</v>
      </c>
      <c r="C65" s="202">
        <v>1150</v>
      </c>
      <c r="D65" s="128"/>
      <c r="E65" s="132">
        <v>50</v>
      </c>
    </row>
    <row r="66" spans="2:5" x14ac:dyDescent="0.25">
      <c r="B66" s="208" t="s">
        <v>283</v>
      </c>
      <c r="C66" s="202">
        <v>3200</v>
      </c>
      <c r="D66" s="128"/>
      <c r="E66" s="129">
        <v>3200</v>
      </c>
    </row>
    <row r="67" spans="2:5" ht="19.5" thickBot="1" x14ac:dyDescent="0.3">
      <c r="B67" s="91" t="s">
        <v>116</v>
      </c>
      <c r="C67" s="142">
        <f>SUM(C64:C66)</f>
        <v>18308</v>
      </c>
      <c r="D67" s="142">
        <f t="shared" ref="D67" si="0">SUM(D64:D66)</f>
        <v>0</v>
      </c>
      <c r="E67" s="142">
        <f>SUM(E64:E66)</f>
        <v>3710</v>
      </c>
    </row>
    <row r="68" spans="2:5" ht="19.5" thickTop="1" x14ac:dyDescent="0.25"/>
  </sheetData>
  <mergeCells count="5">
    <mergeCell ref="B11:E11"/>
    <mergeCell ref="B1:E1"/>
    <mergeCell ref="B2:E2"/>
    <mergeCell ref="B3:E3"/>
    <mergeCell ref="B4:E4"/>
  </mergeCells>
  <printOptions horizontalCentered="1"/>
  <pageMargins left="0.51181102362204722" right="0.51181102362204722" top="0.15748031496062992" bottom="0.55118110236220474" header="0.31496062992125984" footer="0.31496062992125984"/>
  <pageSetup paperSize="9" scale="60" orientation="portrait" r:id="rId1"/>
  <headerFooter>
    <oddFooter>&amp;C-13-</oddFooter>
  </headerFooter>
  <rowBreaks count="1" manualBreakCount="1">
    <brk id="102" min="1" max="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F4"/>
  <sheetViews>
    <sheetView rightToLeft="1" view="pageBreakPreview" zoomScale="85" zoomScaleSheetLayoutView="85" workbookViewId="0">
      <selection activeCell="A5" sqref="A5:XFD36"/>
    </sheetView>
  </sheetViews>
  <sheetFormatPr defaultColWidth="9.140625" defaultRowHeight="21.75" customHeight="1" x14ac:dyDescent="0.25"/>
  <cols>
    <col min="1" max="1" width="1.42578125" style="45" customWidth="1"/>
    <col min="2" max="2" width="36" style="41" customWidth="1"/>
    <col min="3" max="3" width="12.140625" style="42" customWidth="1"/>
    <col min="4" max="4" width="19.42578125" style="42" customWidth="1"/>
    <col min="5" max="5" width="3" style="42" customWidth="1"/>
    <col min="6" max="6" width="19.42578125" style="41" customWidth="1"/>
    <col min="7" max="7" width="9.140625" style="41"/>
    <col min="8" max="8" width="12.5703125" style="41" bestFit="1" customWidth="1"/>
    <col min="9" max="16384" width="9.140625" style="41"/>
  </cols>
  <sheetData>
    <row r="1" spans="2:6" s="15" customFormat="1" ht="18" x14ac:dyDescent="0.25">
      <c r="B1" s="259" t="str">
        <f>الغلاف!B11</f>
        <v>جمعية البر الخيرية بقرى بلاد ثمالة</v>
      </c>
      <c r="C1" s="259"/>
      <c r="D1" s="259"/>
      <c r="E1" s="259"/>
      <c r="F1" s="259"/>
    </row>
    <row r="2" spans="2:6" s="15" customFormat="1" ht="18" x14ac:dyDescent="0.25">
      <c r="B2" s="259" t="str">
        <f>الغلاف!B12</f>
        <v>مســـــجلة بوزارة الموارد البشرية والتنمية الاجتماعية برقم (533)</v>
      </c>
      <c r="C2" s="259"/>
      <c r="D2" s="259"/>
      <c r="E2" s="259"/>
      <c r="F2" s="259"/>
    </row>
    <row r="3" spans="2:6" s="15" customFormat="1" ht="18" x14ac:dyDescent="0.25">
      <c r="B3" s="259" t="str">
        <f>الغلاف!B13</f>
        <v>الطائف - منطقة مكة المكرمة  - المملكة العربية السعودية</v>
      </c>
      <c r="C3" s="259"/>
      <c r="D3" s="259"/>
      <c r="E3" s="259"/>
      <c r="F3" s="259"/>
    </row>
    <row r="4" spans="2:6" s="15" customFormat="1" ht="30" customHeight="1" x14ac:dyDescent="0.25">
      <c r="B4" s="262" t="str">
        <f>الفهرس!B22</f>
        <v xml:space="preserve">الإيضاحات المتممة للقوائم المالية  كما في 31 /12/ 2021م </v>
      </c>
      <c r="C4" s="262"/>
      <c r="D4" s="262"/>
      <c r="E4" s="262"/>
      <c r="F4" s="262"/>
    </row>
  </sheetData>
  <mergeCells count="4">
    <mergeCell ref="B1:F1"/>
    <mergeCell ref="B2:F2"/>
    <mergeCell ref="B3:F3"/>
    <mergeCell ref="B4:F4"/>
  </mergeCells>
  <printOptions horizontalCentered="1"/>
  <pageMargins left="0.51181102362204722" right="0.51181102362204722" top="0.15748031496062992" bottom="0.55118110236220474" header="0.31496062992125984" footer="0.31496062992125984"/>
  <pageSetup paperSize="9" scale="92" orientation="portrait" r:id="rId1"/>
  <headerFooter>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B1:I31"/>
  <sheetViews>
    <sheetView rightToLeft="1" view="pageBreakPreview" zoomScale="85" zoomScaleSheetLayoutView="85" workbookViewId="0">
      <selection activeCell="D7" sqref="D7"/>
    </sheetView>
  </sheetViews>
  <sheetFormatPr defaultColWidth="9.140625" defaultRowHeight="21.75" customHeight="1" x14ac:dyDescent="0.25"/>
  <cols>
    <col min="1" max="1" width="1.42578125" style="45" customWidth="1"/>
    <col min="2" max="2" width="46.140625" style="45" bestFit="1" customWidth="1"/>
    <col min="3" max="3" width="15.42578125" style="57" customWidth="1"/>
    <col min="4" max="4" width="17.140625" style="57" customWidth="1"/>
    <col min="5" max="5" width="3" style="57" customWidth="1"/>
    <col min="6" max="6" width="17.140625" style="45" customWidth="1"/>
    <col min="7" max="8" width="9.140625" style="45"/>
    <col min="9" max="9" width="13.42578125" style="45" bestFit="1" customWidth="1"/>
    <col min="10" max="16384" width="9.140625" style="45"/>
  </cols>
  <sheetData>
    <row r="1" spans="2:9" s="152" customFormat="1" ht="18" x14ac:dyDescent="0.25">
      <c r="B1" s="259" t="str">
        <f>الغلاف!B11</f>
        <v>جمعية البر الخيرية بقرى بلاد ثمالة</v>
      </c>
      <c r="C1" s="259"/>
      <c r="D1" s="259"/>
      <c r="E1" s="259"/>
      <c r="F1" s="259"/>
    </row>
    <row r="2" spans="2:9" s="152" customFormat="1" ht="18" x14ac:dyDescent="0.25">
      <c r="B2" s="259" t="str">
        <f>الغلاف!B12</f>
        <v>مســـــجلة بوزارة الموارد البشرية والتنمية الاجتماعية برقم (533)</v>
      </c>
      <c r="C2" s="259"/>
      <c r="D2" s="259"/>
      <c r="E2" s="259"/>
      <c r="F2" s="259"/>
    </row>
    <row r="3" spans="2:9" s="152" customFormat="1" ht="18" x14ac:dyDescent="0.25">
      <c r="B3" s="259" t="str">
        <f>الغلاف!B13</f>
        <v>الطائف - منطقة مكة المكرمة  - المملكة العربية السعودية</v>
      </c>
      <c r="C3" s="259"/>
      <c r="D3" s="259"/>
      <c r="E3" s="259"/>
      <c r="F3" s="259"/>
    </row>
    <row r="4" spans="2:9" s="152" customFormat="1" ht="18" x14ac:dyDescent="0.25">
      <c r="B4" s="259" t="str">
        <f>الفهرس!B22</f>
        <v xml:space="preserve">الإيضاحات المتممة للقوائم المالية  كما في 31 /12/ 2021م </v>
      </c>
      <c r="C4" s="259"/>
      <c r="D4" s="259"/>
      <c r="E4" s="259"/>
      <c r="F4" s="259"/>
    </row>
    <row r="5" spans="2:9" s="152" customFormat="1" ht="9" customHeight="1" x14ac:dyDescent="0.25">
      <c r="B5" s="260"/>
      <c r="C5" s="260"/>
      <c r="D5" s="260"/>
      <c r="F5" s="175"/>
    </row>
    <row r="6" spans="2:9" ht="21.75" customHeight="1" x14ac:dyDescent="0.25">
      <c r="B6" s="110" t="s">
        <v>168</v>
      </c>
      <c r="C6" s="64"/>
      <c r="D6" s="2" t="s">
        <v>268</v>
      </c>
      <c r="E6" s="185"/>
      <c r="F6" s="2" t="s">
        <v>219</v>
      </c>
    </row>
    <row r="7" spans="2:9" ht="21.75" customHeight="1" x14ac:dyDescent="0.25">
      <c r="B7" s="85" t="s">
        <v>107</v>
      </c>
      <c r="C7" s="44"/>
      <c r="D7" s="187">
        <v>119991</v>
      </c>
      <c r="E7" s="44"/>
      <c r="F7" s="187">
        <v>17390</v>
      </c>
    </row>
    <row r="8" spans="2:9" ht="21.75" customHeight="1" x14ac:dyDescent="0.25">
      <c r="B8" s="85" t="s">
        <v>108</v>
      </c>
      <c r="C8" s="44"/>
      <c r="D8" s="187">
        <v>15969</v>
      </c>
      <c r="E8" s="44"/>
      <c r="F8" s="187">
        <v>24536</v>
      </c>
      <c r="H8" s="194" t="s">
        <v>285</v>
      </c>
      <c r="I8" s="195">
        <v>119991</v>
      </c>
    </row>
    <row r="9" spans="2:9" ht="21.75" customHeight="1" x14ac:dyDescent="0.25">
      <c r="B9" s="85" t="s">
        <v>109</v>
      </c>
      <c r="C9" s="44"/>
      <c r="D9" s="187"/>
      <c r="E9" s="44"/>
      <c r="F9" s="187"/>
      <c r="H9" s="194" t="s">
        <v>286</v>
      </c>
      <c r="I9" s="195">
        <v>15968.34</v>
      </c>
    </row>
    <row r="10" spans="2:9" ht="21.75" customHeight="1" x14ac:dyDescent="0.25">
      <c r="B10" s="85" t="s">
        <v>295</v>
      </c>
      <c r="C10" s="44"/>
      <c r="D10" s="132">
        <v>9033</v>
      </c>
      <c r="E10" s="44"/>
      <c r="F10" s="132"/>
      <c r="H10" s="194" t="s">
        <v>287</v>
      </c>
      <c r="I10" s="195">
        <v>6000</v>
      </c>
    </row>
    <row r="11" spans="2:9" ht="21.75" customHeight="1" x14ac:dyDescent="0.25">
      <c r="B11" s="85" t="s">
        <v>110</v>
      </c>
      <c r="C11" s="44"/>
      <c r="D11" s="187">
        <f>2865+650</f>
        <v>3515</v>
      </c>
      <c r="E11" s="44"/>
      <c r="F11" s="187"/>
      <c r="H11" s="194" t="s">
        <v>288</v>
      </c>
      <c r="I11" s="195">
        <v>27000</v>
      </c>
    </row>
    <row r="12" spans="2:9" ht="21.75" customHeight="1" x14ac:dyDescent="0.25">
      <c r="B12" s="85" t="s">
        <v>111</v>
      </c>
      <c r="C12" s="44"/>
      <c r="D12" s="187"/>
      <c r="E12" s="44"/>
      <c r="F12" s="187"/>
      <c r="H12" s="194" t="s">
        <v>289</v>
      </c>
      <c r="I12" s="195">
        <v>9033</v>
      </c>
    </row>
    <row r="13" spans="2:9" ht="21.75" customHeight="1" x14ac:dyDescent="0.25">
      <c r="B13" s="85" t="s">
        <v>112</v>
      </c>
      <c r="C13" s="44"/>
      <c r="D13" s="187"/>
      <c r="E13" s="44"/>
      <c r="F13" s="187"/>
      <c r="H13" s="194" t="s">
        <v>290</v>
      </c>
      <c r="I13" s="195">
        <v>26979.5</v>
      </c>
    </row>
    <row r="14" spans="2:9" ht="18" x14ac:dyDescent="0.25">
      <c r="B14" s="85" t="s">
        <v>195</v>
      </c>
      <c r="C14" s="88"/>
      <c r="D14" s="187"/>
      <c r="E14" s="44"/>
      <c r="F14" s="187"/>
      <c r="H14" s="194" t="s">
        <v>291</v>
      </c>
      <c r="I14" s="195">
        <v>2865.46</v>
      </c>
    </row>
    <row r="15" spans="2:9" ht="21.75" customHeight="1" x14ac:dyDescent="0.25">
      <c r="B15" s="85" t="s">
        <v>113</v>
      </c>
      <c r="C15" s="88"/>
      <c r="D15" s="187">
        <v>38</v>
      </c>
      <c r="E15" s="44"/>
      <c r="F15" s="187">
        <v>168</v>
      </c>
      <c r="H15" s="194" t="s">
        <v>292</v>
      </c>
      <c r="I15" s="196">
        <v>650</v>
      </c>
    </row>
    <row r="16" spans="2:9" ht="21.75" customHeight="1" x14ac:dyDescent="0.25">
      <c r="B16" s="85" t="s">
        <v>212</v>
      </c>
      <c r="C16" s="88"/>
      <c r="D16" s="187"/>
      <c r="E16" s="44"/>
      <c r="F16" s="187"/>
      <c r="H16" s="194" t="s">
        <v>293</v>
      </c>
      <c r="I16" s="196">
        <v>38</v>
      </c>
    </row>
    <row r="17" spans="2:9" ht="21.75" customHeight="1" x14ac:dyDescent="0.25">
      <c r="B17" s="85" t="s">
        <v>114</v>
      </c>
      <c r="C17" s="88"/>
      <c r="D17" s="187"/>
      <c r="E17" s="44"/>
      <c r="F17" s="187"/>
      <c r="H17" s="194" t="s">
        <v>294</v>
      </c>
      <c r="I17" s="195">
        <v>2000</v>
      </c>
    </row>
    <row r="18" spans="2:9" ht="21.75" customHeight="1" x14ac:dyDescent="0.25">
      <c r="B18" s="85" t="s">
        <v>115</v>
      </c>
      <c r="C18" s="88"/>
      <c r="D18" s="187">
        <v>2000</v>
      </c>
      <c r="E18" s="44"/>
      <c r="F18" s="187">
        <v>3450</v>
      </c>
      <c r="I18" s="213">
        <f>SUM(I8:I17)</f>
        <v>210525.3</v>
      </c>
    </row>
    <row r="19" spans="2:9" ht="21.75" customHeight="1" x14ac:dyDescent="0.25">
      <c r="B19" s="85" t="s">
        <v>198</v>
      </c>
      <c r="C19" s="88"/>
      <c r="D19" s="132"/>
      <c r="E19" s="44"/>
      <c r="F19" s="132"/>
    </row>
    <row r="20" spans="2:9" ht="21.75" customHeight="1" x14ac:dyDescent="0.25">
      <c r="B20" s="85" t="s">
        <v>296</v>
      </c>
      <c r="C20" s="88"/>
      <c r="D20" s="132">
        <v>6000</v>
      </c>
      <c r="E20" s="44"/>
      <c r="F20" s="132"/>
    </row>
    <row r="21" spans="2:9" ht="21.75" customHeight="1" x14ac:dyDescent="0.25">
      <c r="B21" s="85" t="s">
        <v>237</v>
      </c>
      <c r="C21" s="88"/>
      <c r="D21" s="132"/>
      <c r="E21" s="44"/>
      <c r="F21" s="132">
        <v>300</v>
      </c>
    </row>
    <row r="22" spans="2:9" ht="21.75" customHeight="1" x14ac:dyDescent="0.25">
      <c r="B22" s="85" t="s">
        <v>126</v>
      </c>
      <c r="C22" s="88"/>
      <c r="D22" s="132">
        <v>26980</v>
      </c>
      <c r="E22" s="44"/>
      <c r="F22" s="132">
        <v>24875</v>
      </c>
    </row>
    <row r="23" spans="2:9" ht="21.75" customHeight="1" x14ac:dyDescent="0.25">
      <c r="B23" s="85" t="s">
        <v>297</v>
      </c>
      <c r="C23" s="88"/>
      <c r="D23" s="132">
        <v>27000</v>
      </c>
      <c r="E23" s="44"/>
      <c r="F23" s="132"/>
    </row>
    <row r="24" spans="2:9" ht="21.75" customHeight="1" x14ac:dyDescent="0.25">
      <c r="B24" s="85" t="s">
        <v>201</v>
      </c>
      <c r="C24" s="88"/>
      <c r="D24" s="132"/>
      <c r="E24" s="44"/>
      <c r="F24" s="132"/>
    </row>
    <row r="25" spans="2:9" ht="21.75" customHeight="1" x14ac:dyDescent="0.25">
      <c r="B25" s="85" t="s">
        <v>185</v>
      </c>
      <c r="C25" s="88"/>
      <c r="D25" s="187"/>
      <c r="E25" s="44"/>
      <c r="F25" s="187"/>
    </row>
    <row r="26" spans="2:9" ht="21.75" customHeight="1" x14ac:dyDescent="0.25">
      <c r="B26" s="85" t="s">
        <v>34</v>
      </c>
      <c r="C26" s="88"/>
      <c r="D26" s="187"/>
      <c r="E26" s="44"/>
      <c r="F26" s="187"/>
    </row>
    <row r="27" spans="2:9" ht="21.75" customHeight="1" thickBot="1" x14ac:dyDescent="0.3">
      <c r="B27" s="91" t="s">
        <v>116</v>
      </c>
      <c r="C27" s="65"/>
      <c r="D27" s="130">
        <f>SUM(D7:D26)</f>
        <v>210526</v>
      </c>
      <c r="F27" s="130">
        <v>70719</v>
      </c>
    </row>
    <row r="28" spans="2:9" ht="12" customHeight="1" thickTop="1" x14ac:dyDescent="0.25">
      <c r="B28" s="66"/>
      <c r="C28" s="66"/>
      <c r="D28" s="66"/>
      <c r="E28" s="66"/>
      <c r="F28" s="66"/>
      <c r="G28" s="66"/>
    </row>
    <row r="29" spans="2:9" ht="21.75" customHeight="1" x14ac:dyDescent="0.25">
      <c r="D29" s="67"/>
    </row>
    <row r="30" spans="2:9" ht="21.75" customHeight="1" x14ac:dyDescent="0.25">
      <c r="D30" s="67"/>
      <c r="I30" s="213">
        <f>I18-D27</f>
        <v>-0.70000000001164153</v>
      </c>
    </row>
    <row r="31" spans="2:9" ht="21.75" customHeight="1" x14ac:dyDescent="0.25">
      <c r="D31" s="67"/>
    </row>
  </sheetData>
  <mergeCells count="5">
    <mergeCell ref="B5:D5"/>
    <mergeCell ref="B1:F1"/>
    <mergeCell ref="B2:F2"/>
    <mergeCell ref="B3:F3"/>
    <mergeCell ref="B4:F4"/>
  </mergeCells>
  <printOptions horizontalCentered="1"/>
  <pageMargins left="0.51181102362204722" right="0.51181102362204722" top="0.15748031496062992" bottom="0.55118110236220474" header="0.31496062992125984" footer="0.31496062992125984"/>
  <pageSetup paperSize="9" scale="77" orientation="portrait" r:id="rId1"/>
  <headerFooter>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rightToLeft="1" tabSelected="1" view="pageBreakPreview" zoomScale="60" zoomScaleNormal="100" workbookViewId="0">
      <selection activeCell="D15" sqref="D15"/>
    </sheetView>
  </sheetViews>
  <sheetFormatPr defaultColWidth="9" defaultRowHeight="15" x14ac:dyDescent="0.25"/>
  <cols>
    <col min="1" max="1" width="38" style="215" bestFit="1" customWidth="1"/>
    <col min="2" max="2" width="18" style="215" bestFit="1" customWidth="1"/>
    <col min="3" max="3" width="20.42578125" style="215" customWidth="1"/>
    <col min="4" max="4" width="9" style="215"/>
    <col min="5" max="5" width="38" style="215" bestFit="1" customWidth="1"/>
    <col min="6" max="6" width="18" style="216" bestFit="1" customWidth="1"/>
    <col min="7" max="7" width="18.5703125" style="216" bestFit="1" customWidth="1"/>
    <col min="8" max="8" width="19.7109375" style="216" bestFit="1" customWidth="1"/>
    <col min="9" max="9" width="18" style="235" bestFit="1" customWidth="1"/>
    <col min="10" max="10" width="19.7109375" style="216" bestFit="1" customWidth="1"/>
    <col min="11" max="11" width="19.7109375" style="235" bestFit="1" customWidth="1"/>
    <col min="12" max="12" width="16.85546875" style="235" bestFit="1" customWidth="1"/>
    <col min="13" max="13" width="23.5703125" style="216" bestFit="1" customWidth="1"/>
    <col min="14" max="14" width="14" style="215" bestFit="1" customWidth="1"/>
    <col min="15" max="15" width="9" style="215"/>
    <col min="16" max="16" width="32.85546875" style="215" bestFit="1" customWidth="1"/>
    <col min="17" max="16384" width="9" style="215"/>
  </cols>
  <sheetData>
    <row r="1" spans="1:14" ht="15.75" thickBot="1" x14ac:dyDescent="0.3"/>
    <row r="2" spans="1:14" ht="15.75" thickBot="1" x14ac:dyDescent="0.3">
      <c r="A2" s="294" t="str">
        <f>الغلاف!B11</f>
        <v>جمعية البر الخيرية بقرى بلاد ثمالة</v>
      </c>
      <c r="B2" s="294"/>
      <c r="C2" s="294"/>
      <c r="D2" s="242"/>
      <c r="E2" s="271" t="s">
        <v>303</v>
      </c>
      <c r="F2" s="272"/>
      <c r="G2" s="272"/>
      <c r="H2" s="272"/>
      <c r="I2" s="272"/>
      <c r="J2" s="272"/>
      <c r="K2" s="272"/>
      <c r="L2" s="272"/>
      <c r="M2" s="273"/>
    </row>
    <row r="3" spans="1:14" ht="15.75" thickBot="1" x14ac:dyDescent="0.3">
      <c r="A3" s="294" t="str">
        <f>الغلاف!B12</f>
        <v>مســـــجلة بوزارة الموارد البشرية والتنمية الاجتماعية برقم (533)</v>
      </c>
      <c r="B3" s="294"/>
      <c r="C3" s="294"/>
      <c r="D3" s="242"/>
      <c r="E3" s="271" t="s">
        <v>304</v>
      </c>
      <c r="F3" s="272"/>
      <c r="G3" s="272"/>
      <c r="H3" s="272"/>
      <c r="I3" s="272"/>
      <c r="J3" s="272"/>
      <c r="K3" s="272"/>
      <c r="L3" s="272"/>
      <c r="M3" s="273"/>
    </row>
    <row r="4" spans="1:14" ht="15.75" thickBot="1" x14ac:dyDescent="0.3">
      <c r="A4" s="294" t="str">
        <f>الغلاف!B13</f>
        <v>الطائف - منطقة مكة المكرمة  - المملكة العربية السعودية</v>
      </c>
      <c r="B4" s="294"/>
      <c r="C4" s="294"/>
      <c r="D4" s="242"/>
      <c r="E4" s="271" t="s">
        <v>305</v>
      </c>
      <c r="F4" s="272"/>
      <c r="G4" s="272"/>
      <c r="H4" s="272"/>
      <c r="I4" s="272"/>
      <c r="J4" s="272"/>
      <c r="K4" s="272"/>
      <c r="L4" s="272"/>
      <c r="M4" s="273"/>
    </row>
    <row r="5" spans="1:14" x14ac:dyDescent="0.25">
      <c r="A5" s="294" t="str">
        <f>الغلاف!B14</f>
        <v xml:space="preserve">القوائم المالية كما في 31 ديسمبر 2021 </v>
      </c>
      <c r="B5" s="294"/>
      <c r="C5" s="294"/>
      <c r="D5" s="242"/>
      <c r="E5" s="274" t="s">
        <v>306</v>
      </c>
      <c r="F5" s="276" t="s">
        <v>307</v>
      </c>
      <c r="G5" s="278" t="s">
        <v>308</v>
      </c>
      <c r="H5" s="278" t="s">
        <v>309</v>
      </c>
      <c r="I5" s="280" t="s">
        <v>310</v>
      </c>
      <c r="J5" s="278" t="s">
        <v>311</v>
      </c>
      <c r="K5" s="280" t="s">
        <v>312</v>
      </c>
      <c r="L5" s="280" t="s">
        <v>313</v>
      </c>
      <c r="M5" s="283" t="s">
        <v>314</v>
      </c>
    </row>
    <row r="6" spans="1:14" ht="15.75" thickBot="1" x14ac:dyDescent="0.3">
      <c r="A6" s="243" t="s">
        <v>345</v>
      </c>
      <c r="B6" s="243" t="s">
        <v>346</v>
      </c>
      <c r="C6" s="243" t="s">
        <v>347</v>
      </c>
      <c r="D6" s="242"/>
      <c r="E6" s="275"/>
      <c r="F6" s="277"/>
      <c r="G6" s="279"/>
      <c r="H6" s="279"/>
      <c r="I6" s="281"/>
      <c r="J6" s="279"/>
      <c r="K6" s="281"/>
      <c r="L6" s="281"/>
      <c r="M6" s="284"/>
    </row>
    <row r="7" spans="1:14" ht="15.75" thickBot="1" x14ac:dyDescent="0.3">
      <c r="A7" s="244" t="s">
        <v>315</v>
      </c>
      <c r="B7" s="245">
        <f>M7</f>
        <v>2403.6565000000192</v>
      </c>
      <c r="C7" s="248">
        <v>17619</v>
      </c>
      <c r="D7" s="242"/>
      <c r="E7" s="217" t="s">
        <v>315</v>
      </c>
      <c r="F7" s="218">
        <v>17619</v>
      </c>
      <c r="G7" s="218">
        <v>0</v>
      </c>
      <c r="H7" s="218">
        <v>327330.27</v>
      </c>
      <c r="I7" s="236">
        <f>H7*5/100</f>
        <v>16366.513500000001</v>
      </c>
      <c r="J7" s="218">
        <f>F7+H7-I7+G7</f>
        <v>328582.75650000002</v>
      </c>
      <c r="K7" s="236">
        <v>283634</v>
      </c>
      <c r="L7" s="236">
        <f>K7*15/100</f>
        <v>42545.1</v>
      </c>
      <c r="M7" s="219">
        <f>J7-K7-L7</f>
        <v>2403.6565000000192</v>
      </c>
    </row>
    <row r="8" spans="1:14" ht="16.5" thickTop="1" thickBot="1" x14ac:dyDescent="0.3">
      <c r="A8" s="244" t="s">
        <v>316</v>
      </c>
      <c r="B8" s="245">
        <f t="shared" ref="B8:B19" si="0">M8</f>
        <v>0</v>
      </c>
      <c r="C8" s="248">
        <v>150</v>
      </c>
      <c r="D8" s="242"/>
      <c r="E8" s="220" t="s">
        <v>316</v>
      </c>
      <c r="F8" s="221">
        <v>150</v>
      </c>
      <c r="G8" s="221">
        <v>0</v>
      </c>
      <c r="H8" s="221">
        <v>5792.87</v>
      </c>
      <c r="I8" s="237">
        <f t="shared" ref="I8:I23" si="1">H8*5/100</f>
        <v>289.64349999999996</v>
      </c>
      <c r="J8" s="218">
        <f t="shared" ref="J8:J23" si="2">F8+H8-I8+G8</f>
        <v>5653.2264999999998</v>
      </c>
      <c r="K8" s="237">
        <v>5000</v>
      </c>
      <c r="L8" s="237">
        <v>653.23</v>
      </c>
      <c r="M8" s="222">
        <v>0</v>
      </c>
      <c r="N8" s="223"/>
    </row>
    <row r="9" spans="1:14" ht="16.5" thickTop="1" thickBot="1" x14ac:dyDescent="0.3">
      <c r="A9" s="244" t="s">
        <v>317</v>
      </c>
      <c r="B9" s="245">
        <f t="shared" si="0"/>
        <v>1895.191</v>
      </c>
      <c r="C9" s="248">
        <v>554</v>
      </c>
      <c r="D9" s="242"/>
      <c r="E9" s="220" t="s">
        <v>317</v>
      </c>
      <c r="F9" s="221">
        <v>554</v>
      </c>
      <c r="G9" s="221">
        <v>0</v>
      </c>
      <c r="H9" s="221">
        <v>1411.78</v>
      </c>
      <c r="I9" s="237">
        <f t="shared" si="1"/>
        <v>70.588999999999999</v>
      </c>
      <c r="J9" s="218">
        <f t="shared" si="2"/>
        <v>1895.191</v>
      </c>
      <c r="K9" s="237">
        <v>0</v>
      </c>
      <c r="L9" s="237">
        <f t="shared" ref="L9:L22" si="3">K9*15/100</f>
        <v>0</v>
      </c>
      <c r="M9" s="222">
        <f t="shared" ref="M9:M23" si="4">J9-K9-L9</f>
        <v>1895.191</v>
      </c>
    </row>
    <row r="10" spans="1:14" ht="16.5" thickTop="1" thickBot="1" x14ac:dyDescent="0.3">
      <c r="A10" s="244" t="s">
        <v>318</v>
      </c>
      <c r="B10" s="245">
        <f t="shared" si="0"/>
        <v>66324.75</v>
      </c>
      <c r="C10" s="248">
        <v>1200</v>
      </c>
      <c r="D10" s="242"/>
      <c r="E10" s="220" t="s">
        <v>318</v>
      </c>
      <c r="F10" s="221">
        <v>1200</v>
      </c>
      <c r="G10" s="221">
        <v>0</v>
      </c>
      <c r="H10" s="221">
        <v>70005</v>
      </c>
      <c r="I10" s="237">
        <f t="shared" si="1"/>
        <v>3500.25</v>
      </c>
      <c r="J10" s="218">
        <f t="shared" si="2"/>
        <v>67704.75</v>
      </c>
      <c r="K10" s="237">
        <v>1200</v>
      </c>
      <c r="L10" s="237">
        <f t="shared" si="3"/>
        <v>180</v>
      </c>
      <c r="M10" s="222">
        <f t="shared" si="4"/>
        <v>66324.75</v>
      </c>
    </row>
    <row r="11" spans="1:14" ht="16.5" thickTop="1" thickBot="1" x14ac:dyDescent="0.3">
      <c r="A11" s="244" t="s">
        <v>319</v>
      </c>
      <c r="B11" s="245">
        <f t="shared" si="0"/>
        <v>2.85</v>
      </c>
      <c r="C11" s="248">
        <v>0</v>
      </c>
      <c r="D11" s="242"/>
      <c r="E11" s="220" t="s">
        <v>319</v>
      </c>
      <c r="F11" s="221">
        <v>0</v>
      </c>
      <c r="G11" s="221">
        <v>0</v>
      </c>
      <c r="H11" s="221">
        <v>3</v>
      </c>
      <c r="I11" s="237">
        <f t="shared" si="1"/>
        <v>0.15</v>
      </c>
      <c r="J11" s="218">
        <f t="shared" si="2"/>
        <v>2.85</v>
      </c>
      <c r="K11" s="237">
        <v>0</v>
      </c>
      <c r="L11" s="237">
        <f t="shared" si="3"/>
        <v>0</v>
      </c>
      <c r="M11" s="222">
        <f t="shared" si="4"/>
        <v>2.85</v>
      </c>
    </row>
    <row r="12" spans="1:14" ht="16.5" thickTop="1" thickBot="1" x14ac:dyDescent="0.3">
      <c r="A12" s="244" t="s">
        <v>320</v>
      </c>
      <c r="B12" s="245">
        <f t="shared" si="0"/>
        <v>10650</v>
      </c>
      <c r="C12" s="248">
        <v>0</v>
      </c>
      <c r="D12" s="242"/>
      <c r="E12" s="220" t="s">
        <v>320</v>
      </c>
      <c r="F12" s="221">
        <v>0</v>
      </c>
      <c r="G12" s="221">
        <v>0</v>
      </c>
      <c r="H12" s="221">
        <v>26100</v>
      </c>
      <c r="I12" s="237">
        <f t="shared" si="1"/>
        <v>1305</v>
      </c>
      <c r="J12" s="218">
        <f t="shared" si="2"/>
        <v>24795</v>
      </c>
      <c r="K12" s="237">
        <v>12300</v>
      </c>
      <c r="L12" s="237">
        <f t="shared" si="3"/>
        <v>1845</v>
      </c>
      <c r="M12" s="222">
        <f t="shared" si="4"/>
        <v>10650</v>
      </c>
    </row>
    <row r="13" spans="1:14" ht="16.5" thickTop="1" thickBot="1" x14ac:dyDescent="0.3">
      <c r="A13" s="244" t="s">
        <v>321</v>
      </c>
      <c r="B13" s="245">
        <f t="shared" si="0"/>
        <v>999.46850000000006</v>
      </c>
      <c r="C13" s="248">
        <v>700</v>
      </c>
      <c r="D13" s="242"/>
      <c r="E13" s="220" t="s">
        <v>321</v>
      </c>
      <c r="F13" s="221">
        <v>700</v>
      </c>
      <c r="G13" s="221">
        <v>0</v>
      </c>
      <c r="H13" s="221">
        <v>315.23</v>
      </c>
      <c r="I13" s="237">
        <f t="shared" si="1"/>
        <v>15.761500000000002</v>
      </c>
      <c r="J13" s="218">
        <f t="shared" si="2"/>
        <v>999.46850000000006</v>
      </c>
      <c r="K13" s="237">
        <v>0</v>
      </c>
      <c r="L13" s="237">
        <f t="shared" si="3"/>
        <v>0</v>
      </c>
      <c r="M13" s="222">
        <f t="shared" si="4"/>
        <v>999.46850000000006</v>
      </c>
    </row>
    <row r="14" spans="1:14" ht="16.5" thickTop="1" thickBot="1" x14ac:dyDescent="0.3">
      <c r="A14" s="244" t="s">
        <v>322</v>
      </c>
      <c r="B14" s="245">
        <f t="shared" si="0"/>
        <v>15111.676500000001</v>
      </c>
      <c r="C14" s="248">
        <v>0</v>
      </c>
      <c r="D14" s="242"/>
      <c r="E14" s="220" t="s">
        <v>322</v>
      </c>
      <c r="F14" s="221">
        <v>0</v>
      </c>
      <c r="G14" s="221">
        <v>0</v>
      </c>
      <c r="H14" s="221">
        <v>48203.87</v>
      </c>
      <c r="I14" s="237">
        <f t="shared" si="1"/>
        <v>2410.1934999999999</v>
      </c>
      <c r="J14" s="218">
        <f t="shared" si="2"/>
        <v>45793.676500000001</v>
      </c>
      <c r="K14" s="237">
        <v>26680</v>
      </c>
      <c r="L14" s="237">
        <f t="shared" si="3"/>
        <v>4002</v>
      </c>
      <c r="M14" s="222">
        <f t="shared" si="4"/>
        <v>15111.676500000001</v>
      </c>
    </row>
    <row r="15" spans="1:14" ht="16.5" thickTop="1" thickBot="1" x14ac:dyDescent="0.3">
      <c r="A15" s="244" t="s">
        <v>323</v>
      </c>
      <c r="B15" s="245">
        <f t="shared" si="0"/>
        <v>4.75</v>
      </c>
      <c r="C15" s="248">
        <v>0</v>
      </c>
      <c r="D15" s="242"/>
      <c r="E15" s="220" t="s">
        <v>323</v>
      </c>
      <c r="F15" s="221">
        <v>0</v>
      </c>
      <c r="G15" s="221">
        <v>0</v>
      </c>
      <c r="H15" s="221">
        <v>5</v>
      </c>
      <c r="I15" s="237">
        <f t="shared" si="1"/>
        <v>0.25</v>
      </c>
      <c r="J15" s="218">
        <f t="shared" si="2"/>
        <v>4.75</v>
      </c>
      <c r="K15" s="237">
        <v>0</v>
      </c>
      <c r="L15" s="237">
        <f t="shared" si="3"/>
        <v>0</v>
      </c>
      <c r="M15" s="222">
        <f t="shared" si="4"/>
        <v>4.75</v>
      </c>
    </row>
    <row r="16" spans="1:14" ht="16.5" thickTop="1" thickBot="1" x14ac:dyDescent="0.3">
      <c r="A16" s="244" t="s">
        <v>324</v>
      </c>
      <c r="B16" s="245">
        <f t="shared" si="0"/>
        <v>104170.82750000001</v>
      </c>
      <c r="C16" s="248">
        <v>60932</v>
      </c>
      <c r="D16" s="242"/>
      <c r="E16" s="220" t="s">
        <v>324</v>
      </c>
      <c r="F16" s="221">
        <v>60932</v>
      </c>
      <c r="G16" s="221">
        <v>0</v>
      </c>
      <c r="H16" s="221">
        <v>100219.45</v>
      </c>
      <c r="I16" s="237">
        <f t="shared" si="1"/>
        <v>5010.9724999999999</v>
      </c>
      <c r="J16" s="218">
        <f t="shared" si="2"/>
        <v>156140.47750000001</v>
      </c>
      <c r="K16" s="237">
        <v>45191</v>
      </c>
      <c r="L16" s="237">
        <f>K16*15/100</f>
        <v>6778.65</v>
      </c>
      <c r="M16" s="222">
        <f>J16-K16-L16</f>
        <v>104170.82750000001</v>
      </c>
    </row>
    <row r="17" spans="1:16" ht="16.5" thickTop="1" thickBot="1" x14ac:dyDescent="0.3">
      <c r="A17" s="244" t="s">
        <v>269</v>
      </c>
      <c r="B17" s="245">
        <f t="shared" si="0"/>
        <v>0</v>
      </c>
      <c r="C17" s="248">
        <v>0</v>
      </c>
      <c r="D17" s="242"/>
      <c r="E17" s="220" t="s">
        <v>269</v>
      </c>
      <c r="F17" s="221">
        <v>0</v>
      </c>
      <c r="G17" s="221">
        <v>0</v>
      </c>
      <c r="H17" s="221">
        <v>400</v>
      </c>
      <c r="I17" s="237">
        <v>0</v>
      </c>
      <c r="J17" s="218">
        <f t="shared" si="2"/>
        <v>400</v>
      </c>
      <c r="K17" s="237">
        <v>400</v>
      </c>
      <c r="L17" s="237">
        <v>0</v>
      </c>
      <c r="M17" s="222">
        <v>0</v>
      </c>
    </row>
    <row r="18" spans="1:16" ht="16.5" thickTop="1" thickBot="1" x14ac:dyDescent="0.3">
      <c r="A18" s="244" t="s">
        <v>325</v>
      </c>
      <c r="B18" s="245">
        <f t="shared" si="0"/>
        <v>99944.803999999989</v>
      </c>
      <c r="C18" s="248">
        <v>92807</v>
      </c>
      <c r="D18" s="242"/>
      <c r="E18" s="220" t="s">
        <v>325</v>
      </c>
      <c r="F18" s="221">
        <v>92807</v>
      </c>
      <c r="G18" s="221">
        <v>0</v>
      </c>
      <c r="H18" s="221">
        <v>108706.82</v>
      </c>
      <c r="I18" s="237">
        <f t="shared" si="1"/>
        <v>5435.3410000000013</v>
      </c>
      <c r="J18" s="218">
        <f t="shared" si="2"/>
        <v>196078.47899999999</v>
      </c>
      <c r="K18" s="237">
        <v>83594.5</v>
      </c>
      <c r="L18" s="237">
        <f t="shared" ref="L18" si="5">K18*15/100</f>
        <v>12539.174999999999</v>
      </c>
      <c r="M18" s="222">
        <f t="shared" si="4"/>
        <v>99944.803999999989</v>
      </c>
    </row>
    <row r="19" spans="1:16" ht="16.5" thickTop="1" thickBot="1" x14ac:dyDescent="0.3">
      <c r="A19" s="244" t="s">
        <v>326</v>
      </c>
      <c r="B19" s="245">
        <f t="shared" si="0"/>
        <v>3931.75</v>
      </c>
      <c r="C19" s="248">
        <v>13927</v>
      </c>
      <c r="D19" s="242"/>
      <c r="E19" s="220" t="s">
        <v>326</v>
      </c>
      <c r="F19" s="221">
        <v>13927</v>
      </c>
      <c r="G19" s="221">
        <v>0</v>
      </c>
      <c r="H19" s="221">
        <v>5</v>
      </c>
      <c r="I19" s="237">
        <f t="shared" si="1"/>
        <v>0.25</v>
      </c>
      <c r="J19" s="218">
        <f t="shared" si="2"/>
        <v>13931.75</v>
      </c>
      <c r="K19" s="237">
        <v>10000</v>
      </c>
      <c r="L19" s="237">
        <v>0</v>
      </c>
      <c r="M19" s="222">
        <f t="shared" si="4"/>
        <v>3931.75</v>
      </c>
    </row>
    <row r="20" spans="1:16" ht="16.5" thickTop="1" thickBot="1" x14ac:dyDescent="0.3">
      <c r="A20" s="244" t="s">
        <v>328</v>
      </c>
      <c r="B20" s="245">
        <f>M21</f>
        <v>91320</v>
      </c>
      <c r="C20" s="248">
        <v>0</v>
      </c>
      <c r="D20" s="242"/>
      <c r="E20" s="224" t="s">
        <v>327</v>
      </c>
      <c r="F20" s="221">
        <v>0</v>
      </c>
      <c r="G20" s="221"/>
      <c r="H20" s="221">
        <v>40000</v>
      </c>
      <c r="I20" s="237">
        <v>0</v>
      </c>
      <c r="J20" s="218">
        <f t="shared" si="2"/>
        <v>40000</v>
      </c>
      <c r="K20" s="237">
        <v>40000</v>
      </c>
      <c r="L20" s="237">
        <v>0</v>
      </c>
      <c r="M20" s="222">
        <v>0</v>
      </c>
    </row>
    <row r="21" spans="1:16" ht="16.5" thickTop="1" thickBot="1" x14ac:dyDescent="0.3">
      <c r="A21" s="244" t="s">
        <v>329</v>
      </c>
      <c r="B21" s="245">
        <f>M22</f>
        <v>53742.036</v>
      </c>
      <c r="C21" s="248">
        <v>0</v>
      </c>
      <c r="D21" s="242"/>
      <c r="E21" s="220" t="s">
        <v>328</v>
      </c>
      <c r="F21" s="221">
        <v>0</v>
      </c>
      <c r="G21" s="221">
        <v>0</v>
      </c>
      <c r="H21" s="221">
        <v>121680</v>
      </c>
      <c r="I21" s="237">
        <v>0</v>
      </c>
      <c r="J21" s="218">
        <f t="shared" si="2"/>
        <v>121680</v>
      </c>
      <c r="K21" s="237">
        <v>30360</v>
      </c>
      <c r="L21" s="237">
        <v>0</v>
      </c>
      <c r="M21" s="222">
        <f t="shared" si="4"/>
        <v>91320</v>
      </c>
    </row>
    <row r="22" spans="1:16" ht="16.5" thickTop="1" thickBot="1" x14ac:dyDescent="0.3">
      <c r="A22" s="246" t="s">
        <v>330</v>
      </c>
      <c r="B22" s="245">
        <f>M23</f>
        <v>317718.31000000006</v>
      </c>
      <c r="C22" s="248">
        <v>146416</v>
      </c>
      <c r="D22" s="242"/>
      <c r="E22" s="220" t="s">
        <v>329</v>
      </c>
      <c r="F22" s="221">
        <v>0</v>
      </c>
      <c r="G22" s="221">
        <v>0</v>
      </c>
      <c r="H22" s="221">
        <v>70000</v>
      </c>
      <c r="I22" s="237">
        <v>0</v>
      </c>
      <c r="J22" s="218">
        <f t="shared" si="2"/>
        <v>70000</v>
      </c>
      <c r="K22" s="237">
        <v>14137.36</v>
      </c>
      <c r="L22" s="237">
        <f t="shared" si="3"/>
        <v>2120.6040000000003</v>
      </c>
      <c r="M22" s="222">
        <f t="shared" si="4"/>
        <v>53742.036</v>
      </c>
    </row>
    <row r="23" spans="1:16" ht="16.5" thickTop="1" thickBot="1" x14ac:dyDescent="0.3">
      <c r="A23" s="243" t="s">
        <v>33</v>
      </c>
      <c r="B23" s="247">
        <f>SUM(B7:B22)</f>
        <v>768220.07000000007</v>
      </c>
      <c r="C23" s="247">
        <f>SUM(C7:C22)</f>
        <v>334305</v>
      </c>
      <c r="D23" s="242"/>
      <c r="E23" s="225" t="s">
        <v>330</v>
      </c>
      <c r="F23" s="221">
        <v>146416</v>
      </c>
      <c r="G23" s="221">
        <v>0</v>
      </c>
      <c r="H23" s="221">
        <v>658749.80000000005</v>
      </c>
      <c r="I23" s="237">
        <f t="shared" si="1"/>
        <v>32937.49</v>
      </c>
      <c r="J23" s="218">
        <f t="shared" si="2"/>
        <v>772228.31</v>
      </c>
      <c r="K23" s="237">
        <v>454510</v>
      </c>
      <c r="L23" s="237">
        <v>0</v>
      </c>
      <c r="M23" s="222">
        <f t="shared" si="4"/>
        <v>317718.31000000006</v>
      </c>
    </row>
    <row r="24" spans="1:16" ht="16.5" thickTop="1" thickBot="1" x14ac:dyDescent="0.3">
      <c r="A24" s="243" t="s">
        <v>348</v>
      </c>
      <c r="B24" s="245">
        <f>K32</f>
        <v>386540.44799999997</v>
      </c>
      <c r="C24" s="248">
        <v>252631</v>
      </c>
      <c r="D24" s="242"/>
      <c r="E24" s="226" t="s">
        <v>33</v>
      </c>
      <c r="F24" s="221">
        <f>SUM(F7:F23)</f>
        <v>334305</v>
      </c>
      <c r="G24" s="221">
        <v>0</v>
      </c>
      <c r="H24" s="221">
        <f>SUM(H7:H23)</f>
        <v>1578928.09</v>
      </c>
      <c r="I24" s="237">
        <f>SUM(I7:I23)</f>
        <v>67342.404500000004</v>
      </c>
      <c r="J24" s="221">
        <f t="shared" ref="J24:M24" si="6">SUM(J7:J23)</f>
        <v>1845890.6855000001</v>
      </c>
      <c r="K24" s="237">
        <f>SUM(K7:K23)</f>
        <v>1007006.86</v>
      </c>
      <c r="L24" s="237">
        <f>SUM(L7:L23)</f>
        <v>70663.759000000005</v>
      </c>
      <c r="M24" s="222">
        <f t="shared" si="6"/>
        <v>768220.07000000007</v>
      </c>
    </row>
    <row r="25" spans="1:16" ht="18" thickBot="1" x14ac:dyDescent="0.3">
      <c r="A25" s="243" t="s">
        <v>33</v>
      </c>
      <c r="B25" s="249">
        <f>SUM(B24)</f>
        <v>386540.44799999997</v>
      </c>
      <c r="C25" s="250">
        <f>SUM(C24)</f>
        <v>252631</v>
      </c>
      <c r="D25" s="242"/>
      <c r="E25" s="227"/>
      <c r="F25" s="228"/>
      <c r="G25" s="229"/>
      <c r="H25" s="229"/>
      <c r="I25" s="238"/>
      <c r="J25" s="229"/>
      <c r="K25" s="238"/>
      <c r="L25" s="238"/>
      <c r="M25" s="230"/>
      <c r="P25" s="223"/>
    </row>
    <row r="26" spans="1:16" ht="15" customHeight="1" x14ac:dyDescent="0.25">
      <c r="D26" s="242"/>
      <c r="E26" s="285" t="s">
        <v>331</v>
      </c>
      <c r="F26" s="288" t="s">
        <v>332</v>
      </c>
      <c r="G26" s="289"/>
      <c r="H26" s="289"/>
      <c r="I26" s="289"/>
      <c r="J26" s="289"/>
      <c r="K26" s="289"/>
      <c r="L26" s="289"/>
      <c r="M26" s="290"/>
    </row>
    <row r="27" spans="1:16" ht="15" customHeight="1" thickBot="1" x14ac:dyDescent="0.3">
      <c r="A27" s="242"/>
      <c r="B27" s="242"/>
      <c r="C27" s="242"/>
      <c r="D27" s="242"/>
      <c r="E27" s="286"/>
      <c r="F27" s="291" t="s">
        <v>333</v>
      </c>
      <c r="G27" s="292"/>
      <c r="H27" s="292"/>
      <c r="I27" s="292"/>
      <c r="J27" s="292"/>
      <c r="K27" s="292"/>
      <c r="L27" s="292"/>
      <c r="M27" s="293"/>
    </row>
    <row r="28" spans="1:16" x14ac:dyDescent="0.25">
      <c r="A28" s="242"/>
      <c r="B28" s="242"/>
      <c r="C28" s="242"/>
      <c r="D28" s="242"/>
      <c r="E28" s="286"/>
      <c r="K28" s="235">
        <f>I24+K24+L24</f>
        <v>1145013.0235000001</v>
      </c>
    </row>
    <row r="29" spans="1:16" ht="15.75" customHeight="1" thickBot="1" x14ac:dyDescent="0.3">
      <c r="A29" s="242"/>
      <c r="B29" s="242"/>
      <c r="C29" s="242"/>
      <c r="D29" s="242"/>
      <c r="E29" s="287"/>
    </row>
    <row r="30" spans="1:16" x14ac:dyDescent="0.25">
      <c r="E30" s="282" t="s">
        <v>334</v>
      </c>
      <c r="F30" s="282"/>
      <c r="G30" s="282"/>
      <c r="H30" s="282"/>
      <c r="I30" s="282"/>
      <c r="J30" s="282"/>
      <c r="K30" s="282"/>
      <c r="L30" s="240"/>
      <c r="M30" s="231"/>
    </row>
    <row r="31" spans="1:16" x14ac:dyDescent="0.25">
      <c r="E31" s="232" t="s">
        <v>335</v>
      </c>
      <c r="F31" s="233" t="s">
        <v>336</v>
      </c>
      <c r="G31" s="233" t="s">
        <v>337</v>
      </c>
      <c r="H31" s="233" t="s">
        <v>310</v>
      </c>
      <c r="I31" s="239" t="s">
        <v>311</v>
      </c>
      <c r="J31" s="233" t="s">
        <v>312</v>
      </c>
      <c r="K31" s="239" t="s">
        <v>311</v>
      </c>
      <c r="P31" s="223"/>
    </row>
    <row r="32" spans="1:16" x14ac:dyDescent="0.25">
      <c r="E32" s="232" t="s">
        <v>338</v>
      </c>
      <c r="F32" s="233">
        <v>252632</v>
      </c>
      <c r="G32" s="233">
        <v>160227.84</v>
      </c>
      <c r="H32" s="233">
        <f>G32*5/100</f>
        <v>8011.3919999999998</v>
      </c>
      <c r="I32" s="239">
        <f>F32+G32-H32</f>
        <v>404848.44799999997</v>
      </c>
      <c r="J32" s="233">
        <v>18308</v>
      </c>
      <c r="K32" s="239">
        <f>I32-J32</f>
        <v>386540.44799999997</v>
      </c>
    </row>
    <row r="35" spans="10:10" x14ac:dyDescent="0.25">
      <c r="J35" s="216">
        <f>J32+H32</f>
        <v>26319.392</v>
      </c>
    </row>
  </sheetData>
  <mergeCells count="20">
    <mergeCell ref="A2:C2"/>
    <mergeCell ref="A3:C3"/>
    <mergeCell ref="A4:C4"/>
    <mergeCell ref="A5:C5"/>
    <mergeCell ref="E30:K30"/>
    <mergeCell ref="K5:K6"/>
    <mergeCell ref="E26:E29"/>
    <mergeCell ref="F26:M26"/>
    <mergeCell ref="F27:M27"/>
    <mergeCell ref="E2:M2"/>
    <mergeCell ref="E3:M3"/>
    <mergeCell ref="E4:M4"/>
    <mergeCell ref="E5:E6"/>
    <mergeCell ref="F5:F6"/>
    <mergeCell ref="G5:G6"/>
    <mergeCell ref="H5:H6"/>
    <mergeCell ref="I5:I6"/>
    <mergeCell ref="J5:J6"/>
    <mergeCell ref="L5:L6"/>
    <mergeCell ref="M5:M6"/>
  </mergeCells>
  <pageMargins left="0.7" right="0.7" top="0.75" bottom="0.75" header="0.3" footer="0.3"/>
  <pageSetup paperSize="9" scale="7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J22"/>
  <sheetViews>
    <sheetView rightToLeft="1" view="pageBreakPreview" topLeftCell="A5" zoomScaleSheetLayoutView="100" workbookViewId="0">
      <selection activeCell="I13" sqref="I13"/>
    </sheetView>
  </sheetViews>
  <sheetFormatPr defaultRowHeight="18" x14ac:dyDescent="0.25"/>
  <cols>
    <col min="1" max="1" width="2" style="16" customWidth="1"/>
    <col min="2" max="3" width="9" style="16"/>
    <col min="4" max="4" width="57.7109375" style="16" customWidth="1"/>
    <col min="5" max="5" width="10.42578125" style="16" customWidth="1"/>
    <col min="6" max="256" width="9" style="16"/>
    <col min="257" max="257" width="2" style="16" customWidth="1"/>
    <col min="258" max="259" width="9" style="16"/>
    <col min="260" max="260" width="43.85546875" style="16" customWidth="1"/>
    <col min="261" max="261" width="10.42578125" style="16" customWidth="1"/>
    <col min="262" max="512" width="9" style="16"/>
    <col min="513" max="513" width="2" style="16" customWidth="1"/>
    <col min="514" max="515" width="9" style="16"/>
    <col min="516" max="516" width="43.85546875" style="16" customWidth="1"/>
    <col min="517" max="517" width="10.42578125" style="16" customWidth="1"/>
    <col min="518" max="768" width="9" style="16"/>
    <col min="769" max="769" width="2" style="16" customWidth="1"/>
    <col min="770" max="771" width="9" style="16"/>
    <col min="772" max="772" width="43.85546875" style="16" customWidth="1"/>
    <col min="773" max="773" width="10.42578125" style="16" customWidth="1"/>
    <col min="774" max="1024" width="9" style="16"/>
    <col min="1025" max="1025" width="2" style="16" customWidth="1"/>
    <col min="1026" max="1027" width="9" style="16"/>
    <col min="1028" max="1028" width="43.85546875" style="16" customWidth="1"/>
    <col min="1029" max="1029" width="10.42578125" style="16" customWidth="1"/>
    <col min="1030" max="1280" width="9" style="16"/>
    <col min="1281" max="1281" width="2" style="16" customWidth="1"/>
    <col min="1282" max="1283" width="9" style="16"/>
    <col min="1284" max="1284" width="43.85546875" style="16" customWidth="1"/>
    <col min="1285" max="1285" width="10.42578125" style="16" customWidth="1"/>
    <col min="1286" max="1536" width="9" style="16"/>
    <col min="1537" max="1537" width="2" style="16" customWidth="1"/>
    <col min="1538" max="1539" width="9" style="16"/>
    <col min="1540" max="1540" width="43.85546875" style="16" customWidth="1"/>
    <col min="1541" max="1541" width="10.42578125" style="16" customWidth="1"/>
    <col min="1542" max="1792" width="9" style="16"/>
    <col min="1793" max="1793" width="2" style="16" customWidth="1"/>
    <col min="1794" max="1795" width="9" style="16"/>
    <col min="1796" max="1796" width="43.85546875" style="16" customWidth="1"/>
    <col min="1797" max="1797" width="10.42578125" style="16" customWidth="1"/>
    <col min="1798" max="2048" width="9" style="16"/>
    <col min="2049" max="2049" width="2" style="16" customWidth="1"/>
    <col min="2050" max="2051" width="9" style="16"/>
    <col min="2052" max="2052" width="43.85546875" style="16" customWidth="1"/>
    <col min="2053" max="2053" width="10.42578125" style="16" customWidth="1"/>
    <col min="2054" max="2304" width="9" style="16"/>
    <col min="2305" max="2305" width="2" style="16" customWidth="1"/>
    <col min="2306" max="2307" width="9" style="16"/>
    <col min="2308" max="2308" width="43.85546875" style="16" customWidth="1"/>
    <col min="2309" max="2309" width="10.42578125" style="16" customWidth="1"/>
    <col min="2310" max="2560" width="9" style="16"/>
    <col min="2561" max="2561" width="2" style="16" customWidth="1"/>
    <col min="2562" max="2563" width="9" style="16"/>
    <col min="2564" max="2564" width="43.85546875" style="16" customWidth="1"/>
    <col min="2565" max="2565" width="10.42578125" style="16" customWidth="1"/>
    <col min="2566" max="2816" width="9" style="16"/>
    <col min="2817" max="2817" width="2" style="16" customWidth="1"/>
    <col min="2818" max="2819" width="9" style="16"/>
    <col min="2820" max="2820" width="43.85546875" style="16" customWidth="1"/>
    <col min="2821" max="2821" width="10.42578125" style="16" customWidth="1"/>
    <col min="2822" max="3072" width="9" style="16"/>
    <col min="3073" max="3073" width="2" style="16" customWidth="1"/>
    <col min="3074" max="3075" width="9" style="16"/>
    <col min="3076" max="3076" width="43.85546875" style="16" customWidth="1"/>
    <col min="3077" max="3077" width="10.42578125" style="16" customWidth="1"/>
    <col min="3078" max="3328" width="9" style="16"/>
    <col min="3329" max="3329" width="2" style="16" customWidth="1"/>
    <col min="3330" max="3331" width="9" style="16"/>
    <col min="3332" max="3332" width="43.85546875" style="16" customWidth="1"/>
    <col min="3333" max="3333" width="10.42578125" style="16" customWidth="1"/>
    <col min="3334" max="3584" width="9" style="16"/>
    <col min="3585" max="3585" width="2" style="16" customWidth="1"/>
    <col min="3586" max="3587" width="9" style="16"/>
    <col min="3588" max="3588" width="43.85546875" style="16" customWidth="1"/>
    <col min="3589" max="3589" width="10.42578125" style="16" customWidth="1"/>
    <col min="3590" max="3840" width="9" style="16"/>
    <col min="3841" max="3841" width="2" style="16" customWidth="1"/>
    <col min="3842" max="3843" width="9" style="16"/>
    <col min="3844" max="3844" width="43.85546875" style="16" customWidth="1"/>
    <col min="3845" max="3845" width="10.42578125" style="16" customWidth="1"/>
    <col min="3846" max="4096" width="9" style="16"/>
    <col min="4097" max="4097" width="2" style="16" customWidth="1"/>
    <col min="4098" max="4099" width="9" style="16"/>
    <col min="4100" max="4100" width="43.85546875" style="16" customWidth="1"/>
    <col min="4101" max="4101" width="10.42578125" style="16" customWidth="1"/>
    <col min="4102" max="4352" width="9" style="16"/>
    <col min="4353" max="4353" width="2" style="16" customWidth="1"/>
    <col min="4354" max="4355" width="9" style="16"/>
    <col min="4356" max="4356" width="43.85546875" style="16" customWidth="1"/>
    <col min="4357" max="4357" width="10.42578125" style="16" customWidth="1"/>
    <col min="4358" max="4608" width="9" style="16"/>
    <col min="4609" max="4609" width="2" style="16" customWidth="1"/>
    <col min="4610" max="4611" width="9" style="16"/>
    <col min="4612" max="4612" width="43.85546875" style="16" customWidth="1"/>
    <col min="4613" max="4613" width="10.42578125" style="16" customWidth="1"/>
    <col min="4614" max="4864" width="9" style="16"/>
    <col min="4865" max="4865" width="2" style="16" customWidth="1"/>
    <col min="4866" max="4867" width="9" style="16"/>
    <col min="4868" max="4868" width="43.85546875" style="16" customWidth="1"/>
    <col min="4869" max="4869" width="10.42578125" style="16" customWidth="1"/>
    <col min="4870" max="5120" width="9" style="16"/>
    <col min="5121" max="5121" width="2" style="16" customWidth="1"/>
    <col min="5122" max="5123" width="9" style="16"/>
    <col min="5124" max="5124" width="43.85546875" style="16" customWidth="1"/>
    <col min="5125" max="5125" width="10.42578125" style="16" customWidth="1"/>
    <col min="5126" max="5376" width="9" style="16"/>
    <col min="5377" max="5377" width="2" style="16" customWidth="1"/>
    <col min="5378" max="5379" width="9" style="16"/>
    <col min="5380" max="5380" width="43.85546875" style="16" customWidth="1"/>
    <col min="5381" max="5381" width="10.42578125" style="16" customWidth="1"/>
    <col min="5382" max="5632" width="9" style="16"/>
    <col min="5633" max="5633" width="2" style="16" customWidth="1"/>
    <col min="5634" max="5635" width="9" style="16"/>
    <col min="5636" max="5636" width="43.85546875" style="16" customWidth="1"/>
    <col min="5637" max="5637" width="10.42578125" style="16" customWidth="1"/>
    <col min="5638" max="5888" width="9" style="16"/>
    <col min="5889" max="5889" width="2" style="16" customWidth="1"/>
    <col min="5890" max="5891" width="9" style="16"/>
    <col min="5892" max="5892" width="43.85546875" style="16" customWidth="1"/>
    <col min="5893" max="5893" width="10.42578125" style="16" customWidth="1"/>
    <col min="5894" max="6144" width="9" style="16"/>
    <col min="6145" max="6145" width="2" style="16" customWidth="1"/>
    <col min="6146" max="6147" width="9" style="16"/>
    <col min="6148" max="6148" width="43.85546875" style="16" customWidth="1"/>
    <col min="6149" max="6149" width="10.42578125" style="16" customWidth="1"/>
    <col min="6150" max="6400" width="9" style="16"/>
    <col min="6401" max="6401" width="2" style="16" customWidth="1"/>
    <col min="6402" max="6403" width="9" style="16"/>
    <col min="6404" max="6404" width="43.85546875" style="16" customWidth="1"/>
    <col min="6405" max="6405" width="10.42578125" style="16" customWidth="1"/>
    <col min="6406" max="6656" width="9" style="16"/>
    <col min="6657" max="6657" width="2" style="16" customWidth="1"/>
    <col min="6658" max="6659" width="9" style="16"/>
    <col min="6660" max="6660" width="43.85546875" style="16" customWidth="1"/>
    <col min="6661" max="6661" width="10.42578125" style="16" customWidth="1"/>
    <col min="6662" max="6912" width="9" style="16"/>
    <col min="6913" max="6913" width="2" style="16" customWidth="1"/>
    <col min="6914" max="6915" width="9" style="16"/>
    <col min="6916" max="6916" width="43.85546875" style="16" customWidth="1"/>
    <col min="6917" max="6917" width="10.42578125" style="16" customWidth="1"/>
    <col min="6918" max="7168" width="9" style="16"/>
    <col min="7169" max="7169" width="2" style="16" customWidth="1"/>
    <col min="7170" max="7171" width="9" style="16"/>
    <col min="7172" max="7172" width="43.85546875" style="16" customWidth="1"/>
    <col min="7173" max="7173" width="10.42578125" style="16" customWidth="1"/>
    <col min="7174" max="7424" width="9" style="16"/>
    <col min="7425" max="7425" width="2" style="16" customWidth="1"/>
    <col min="7426" max="7427" width="9" style="16"/>
    <col min="7428" max="7428" width="43.85546875" style="16" customWidth="1"/>
    <col min="7429" max="7429" width="10.42578125" style="16" customWidth="1"/>
    <col min="7430" max="7680" width="9" style="16"/>
    <col min="7681" max="7681" width="2" style="16" customWidth="1"/>
    <col min="7682" max="7683" width="9" style="16"/>
    <col min="7684" max="7684" width="43.85546875" style="16" customWidth="1"/>
    <col min="7685" max="7685" width="10.42578125" style="16" customWidth="1"/>
    <col min="7686" max="7936" width="9" style="16"/>
    <col min="7937" max="7937" width="2" style="16" customWidth="1"/>
    <col min="7938" max="7939" width="9" style="16"/>
    <col min="7940" max="7940" width="43.85546875" style="16" customWidth="1"/>
    <col min="7941" max="7941" width="10.42578125" style="16" customWidth="1"/>
    <col min="7942" max="8192" width="9" style="16"/>
    <col min="8193" max="8193" width="2" style="16" customWidth="1"/>
    <col min="8194" max="8195" width="9" style="16"/>
    <col min="8196" max="8196" width="43.85546875" style="16" customWidth="1"/>
    <col min="8197" max="8197" width="10.42578125" style="16" customWidth="1"/>
    <col min="8198" max="8448" width="9" style="16"/>
    <col min="8449" max="8449" width="2" style="16" customWidth="1"/>
    <col min="8450" max="8451" width="9" style="16"/>
    <col min="8452" max="8452" width="43.85546875" style="16" customWidth="1"/>
    <col min="8453" max="8453" width="10.42578125" style="16" customWidth="1"/>
    <col min="8454" max="8704" width="9" style="16"/>
    <col min="8705" max="8705" width="2" style="16" customWidth="1"/>
    <col min="8706" max="8707" width="9" style="16"/>
    <col min="8708" max="8708" width="43.85546875" style="16" customWidth="1"/>
    <col min="8709" max="8709" width="10.42578125" style="16" customWidth="1"/>
    <col min="8710" max="8960" width="9" style="16"/>
    <col min="8961" max="8961" width="2" style="16" customWidth="1"/>
    <col min="8962" max="8963" width="9" style="16"/>
    <col min="8964" max="8964" width="43.85546875" style="16" customWidth="1"/>
    <col min="8965" max="8965" width="10.42578125" style="16" customWidth="1"/>
    <col min="8966" max="9216" width="9" style="16"/>
    <col min="9217" max="9217" width="2" style="16" customWidth="1"/>
    <col min="9218" max="9219" width="9" style="16"/>
    <col min="9220" max="9220" width="43.85546875" style="16" customWidth="1"/>
    <col min="9221" max="9221" width="10.42578125" style="16" customWidth="1"/>
    <col min="9222" max="9472" width="9" style="16"/>
    <col min="9473" max="9473" width="2" style="16" customWidth="1"/>
    <col min="9474" max="9475" width="9" style="16"/>
    <col min="9476" max="9476" width="43.85546875" style="16" customWidth="1"/>
    <col min="9477" max="9477" width="10.42578125" style="16" customWidth="1"/>
    <col min="9478" max="9728" width="9" style="16"/>
    <col min="9729" max="9729" width="2" style="16" customWidth="1"/>
    <col min="9730" max="9731" width="9" style="16"/>
    <col min="9732" max="9732" width="43.85546875" style="16" customWidth="1"/>
    <col min="9733" max="9733" width="10.42578125" style="16" customWidth="1"/>
    <col min="9734" max="9984" width="9" style="16"/>
    <col min="9985" max="9985" width="2" style="16" customWidth="1"/>
    <col min="9986" max="9987" width="9" style="16"/>
    <col min="9988" max="9988" width="43.85546875" style="16" customWidth="1"/>
    <col min="9989" max="9989" width="10.42578125" style="16" customWidth="1"/>
    <col min="9990" max="10240" width="9" style="16"/>
    <col min="10241" max="10241" width="2" style="16" customWidth="1"/>
    <col min="10242" max="10243" width="9" style="16"/>
    <col min="10244" max="10244" width="43.85546875" style="16" customWidth="1"/>
    <col min="10245" max="10245" width="10.42578125" style="16" customWidth="1"/>
    <col min="10246" max="10496" width="9" style="16"/>
    <col min="10497" max="10497" width="2" style="16" customWidth="1"/>
    <col min="10498" max="10499" width="9" style="16"/>
    <col min="10500" max="10500" width="43.85546875" style="16" customWidth="1"/>
    <col min="10501" max="10501" width="10.42578125" style="16" customWidth="1"/>
    <col min="10502" max="10752" width="9" style="16"/>
    <col min="10753" max="10753" width="2" style="16" customWidth="1"/>
    <col min="10754" max="10755" width="9" style="16"/>
    <col min="10756" max="10756" width="43.85546875" style="16" customWidth="1"/>
    <col min="10757" max="10757" width="10.42578125" style="16" customWidth="1"/>
    <col min="10758" max="11008" width="9" style="16"/>
    <col min="11009" max="11009" width="2" style="16" customWidth="1"/>
    <col min="11010" max="11011" width="9" style="16"/>
    <col min="11012" max="11012" width="43.85546875" style="16" customWidth="1"/>
    <col min="11013" max="11013" width="10.42578125" style="16" customWidth="1"/>
    <col min="11014" max="11264" width="9" style="16"/>
    <col min="11265" max="11265" width="2" style="16" customWidth="1"/>
    <col min="11266" max="11267" width="9" style="16"/>
    <col min="11268" max="11268" width="43.85546875" style="16" customWidth="1"/>
    <col min="11269" max="11269" width="10.42578125" style="16" customWidth="1"/>
    <col min="11270" max="11520" width="9" style="16"/>
    <col min="11521" max="11521" width="2" style="16" customWidth="1"/>
    <col min="11522" max="11523" width="9" style="16"/>
    <col min="11524" max="11524" width="43.85546875" style="16" customWidth="1"/>
    <col min="11525" max="11525" width="10.42578125" style="16" customWidth="1"/>
    <col min="11526" max="11776" width="9" style="16"/>
    <col min="11777" max="11777" width="2" style="16" customWidth="1"/>
    <col min="11778" max="11779" width="9" style="16"/>
    <col min="11780" max="11780" width="43.85546875" style="16" customWidth="1"/>
    <col min="11781" max="11781" width="10.42578125" style="16" customWidth="1"/>
    <col min="11782" max="12032" width="9" style="16"/>
    <col min="12033" max="12033" width="2" style="16" customWidth="1"/>
    <col min="12034" max="12035" width="9" style="16"/>
    <col min="12036" max="12036" width="43.85546875" style="16" customWidth="1"/>
    <col min="12037" max="12037" width="10.42578125" style="16" customWidth="1"/>
    <col min="12038" max="12288" width="9" style="16"/>
    <col min="12289" max="12289" width="2" style="16" customWidth="1"/>
    <col min="12290" max="12291" width="9" style="16"/>
    <col min="12292" max="12292" width="43.85546875" style="16" customWidth="1"/>
    <col min="12293" max="12293" width="10.42578125" style="16" customWidth="1"/>
    <col min="12294" max="12544" width="9" style="16"/>
    <col min="12545" max="12545" width="2" style="16" customWidth="1"/>
    <col min="12546" max="12547" width="9" style="16"/>
    <col min="12548" max="12548" width="43.85546875" style="16" customWidth="1"/>
    <col min="12549" max="12549" width="10.42578125" style="16" customWidth="1"/>
    <col min="12550" max="12800" width="9" style="16"/>
    <col min="12801" max="12801" width="2" style="16" customWidth="1"/>
    <col min="12802" max="12803" width="9" style="16"/>
    <col min="12804" max="12804" width="43.85546875" style="16" customWidth="1"/>
    <col min="12805" max="12805" width="10.42578125" style="16" customWidth="1"/>
    <col min="12806" max="13056" width="9" style="16"/>
    <col min="13057" max="13057" width="2" style="16" customWidth="1"/>
    <col min="13058" max="13059" width="9" style="16"/>
    <col min="13060" max="13060" width="43.85546875" style="16" customWidth="1"/>
    <col min="13061" max="13061" width="10.42578125" style="16" customWidth="1"/>
    <col min="13062" max="13312" width="9" style="16"/>
    <col min="13313" max="13313" width="2" style="16" customWidth="1"/>
    <col min="13314" max="13315" width="9" style="16"/>
    <col min="13316" max="13316" width="43.85546875" style="16" customWidth="1"/>
    <col min="13317" max="13317" width="10.42578125" style="16" customWidth="1"/>
    <col min="13318" max="13568" width="9" style="16"/>
    <col min="13569" max="13569" width="2" style="16" customWidth="1"/>
    <col min="13570" max="13571" width="9" style="16"/>
    <col min="13572" max="13572" width="43.85546875" style="16" customWidth="1"/>
    <col min="13573" max="13573" width="10.42578125" style="16" customWidth="1"/>
    <col min="13574" max="13824" width="9" style="16"/>
    <col min="13825" max="13825" width="2" style="16" customWidth="1"/>
    <col min="13826" max="13827" width="9" style="16"/>
    <col min="13828" max="13828" width="43.85546875" style="16" customWidth="1"/>
    <col min="13829" max="13829" width="10.42578125" style="16" customWidth="1"/>
    <col min="13830" max="14080" width="9" style="16"/>
    <col min="14081" max="14081" width="2" style="16" customWidth="1"/>
    <col min="14082" max="14083" width="9" style="16"/>
    <col min="14084" max="14084" width="43.85546875" style="16" customWidth="1"/>
    <col min="14085" max="14085" width="10.42578125" style="16" customWidth="1"/>
    <col min="14086" max="14336" width="9" style="16"/>
    <col min="14337" max="14337" width="2" style="16" customWidth="1"/>
    <col min="14338" max="14339" width="9" style="16"/>
    <col min="14340" max="14340" width="43.85546875" style="16" customWidth="1"/>
    <col min="14341" max="14341" width="10.42578125" style="16" customWidth="1"/>
    <col min="14342" max="14592" width="9" style="16"/>
    <col min="14593" max="14593" width="2" style="16" customWidth="1"/>
    <col min="14594" max="14595" width="9" style="16"/>
    <col min="14596" max="14596" width="43.85546875" style="16" customWidth="1"/>
    <col min="14597" max="14597" width="10.42578125" style="16" customWidth="1"/>
    <col min="14598" max="14848" width="9" style="16"/>
    <col min="14849" max="14849" width="2" style="16" customWidth="1"/>
    <col min="14850" max="14851" width="9" style="16"/>
    <col min="14852" max="14852" width="43.85546875" style="16" customWidth="1"/>
    <col min="14853" max="14853" width="10.42578125" style="16" customWidth="1"/>
    <col min="14854" max="15104" width="9" style="16"/>
    <col min="15105" max="15105" width="2" style="16" customWidth="1"/>
    <col min="15106" max="15107" width="9" style="16"/>
    <col min="15108" max="15108" width="43.85546875" style="16" customWidth="1"/>
    <col min="15109" max="15109" width="10.42578125" style="16" customWidth="1"/>
    <col min="15110" max="15360" width="9" style="16"/>
    <col min="15361" max="15361" width="2" style="16" customWidth="1"/>
    <col min="15362" max="15363" width="9" style="16"/>
    <col min="15364" max="15364" width="43.85546875" style="16" customWidth="1"/>
    <col min="15365" max="15365" width="10.42578125" style="16" customWidth="1"/>
    <col min="15366" max="15616" width="9" style="16"/>
    <col min="15617" max="15617" width="2" style="16" customWidth="1"/>
    <col min="15618" max="15619" width="9" style="16"/>
    <col min="15620" max="15620" width="43.85546875" style="16" customWidth="1"/>
    <col min="15621" max="15621" width="10.42578125" style="16" customWidth="1"/>
    <col min="15622" max="15872" width="9" style="16"/>
    <col min="15873" max="15873" width="2" style="16" customWidth="1"/>
    <col min="15874" max="15875" width="9" style="16"/>
    <col min="15876" max="15876" width="43.85546875" style="16" customWidth="1"/>
    <col min="15877" max="15877" width="10.42578125" style="16" customWidth="1"/>
    <col min="15878" max="16128" width="9" style="16"/>
    <col min="16129" max="16129" width="2" style="16" customWidth="1"/>
    <col min="16130" max="16131" width="9" style="16"/>
    <col min="16132" max="16132" width="43.85546875" style="16" customWidth="1"/>
    <col min="16133" max="16133" width="10.42578125" style="16" customWidth="1"/>
    <col min="16134" max="16384" width="9" style="16"/>
  </cols>
  <sheetData>
    <row r="1" spans="1:10" x14ac:dyDescent="0.25">
      <c r="A1" s="257"/>
      <c r="B1" s="257"/>
      <c r="C1" s="257"/>
      <c r="D1" s="257"/>
      <c r="E1" s="257"/>
    </row>
    <row r="2" spans="1:10" x14ac:dyDescent="0.25">
      <c r="A2" s="257"/>
      <c r="B2" s="257"/>
      <c r="C2" s="257"/>
      <c r="D2" s="257"/>
      <c r="E2" s="257"/>
    </row>
    <row r="3" spans="1:10" x14ac:dyDescent="0.25">
      <c r="A3" s="257"/>
      <c r="B3" s="257"/>
      <c r="C3" s="257"/>
      <c r="D3" s="257"/>
      <c r="E3" s="257"/>
    </row>
    <row r="6" spans="1:10" ht="22.5" customHeight="1" x14ac:dyDescent="0.25">
      <c r="A6" s="255" t="str">
        <f>الغلاف!B11</f>
        <v>جمعية البر الخيرية بقرى بلاد ثمالة</v>
      </c>
      <c r="B6" s="255"/>
      <c r="C6" s="255"/>
      <c r="D6" s="255"/>
      <c r="E6" s="255"/>
    </row>
    <row r="7" spans="1:10" ht="22.5" customHeight="1" x14ac:dyDescent="0.25">
      <c r="A7" s="255" t="str">
        <f>الغلاف!B12</f>
        <v>مســـــجلة بوزارة الموارد البشرية والتنمية الاجتماعية برقم (533)</v>
      </c>
      <c r="B7" s="255"/>
      <c r="C7" s="255"/>
      <c r="D7" s="255"/>
      <c r="E7" s="255"/>
    </row>
    <row r="8" spans="1:10" ht="22.5" customHeight="1" x14ac:dyDescent="0.25">
      <c r="A8" s="255" t="str">
        <f>الغلاف!B13</f>
        <v>الطائف - منطقة مكة المكرمة  - المملكة العربية السعودية</v>
      </c>
      <c r="B8" s="255"/>
      <c r="C8" s="255"/>
      <c r="D8" s="255"/>
      <c r="E8" s="255"/>
    </row>
    <row r="9" spans="1:10" ht="22.5" customHeight="1" x14ac:dyDescent="0.25">
      <c r="A9" s="254" t="s">
        <v>0</v>
      </c>
      <c r="B9" s="254"/>
      <c r="C9" s="254"/>
      <c r="D9" s="254"/>
      <c r="E9" s="254"/>
      <c r="F9" s="17"/>
      <c r="G9" s="17"/>
      <c r="H9" s="18"/>
      <c r="I9" s="18"/>
      <c r="J9" s="18"/>
    </row>
    <row r="10" spans="1:10" ht="12.75" customHeight="1" x14ac:dyDescent="0.25">
      <c r="A10" s="255"/>
      <c r="B10" s="255"/>
      <c r="C10" s="255"/>
      <c r="D10" s="255"/>
      <c r="E10" s="255"/>
      <c r="F10" s="17"/>
      <c r="G10" s="17"/>
      <c r="H10" s="18"/>
      <c r="I10" s="18"/>
      <c r="J10" s="18"/>
    </row>
    <row r="11" spans="1:10" ht="12.75" customHeight="1" x14ac:dyDescent="0.25">
      <c r="A11" s="255"/>
      <c r="B11" s="255"/>
      <c r="C11" s="255"/>
      <c r="D11" s="255"/>
      <c r="E11" s="255"/>
      <c r="F11" s="17"/>
      <c r="G11" s="17"/>
      <c r="H11" s="18"/>
      <c r="I11" s="18"/>
      <c r="J11" s="18"/>
    </row>
    <row r="12" spans="1:10" ht="27.75" customHeight="1" x14ac:dyDescent="0.25">
      <c r="B12" s="256" t="s">
        <v>1</v>
      </c>
      <c r="C12" s="256"/>
      <c r="D12" s="256"/>
      <c r="E12" s="19" t="s">
        <v>2</v>
      </c>
      <c r="F12" s="18"/>
      <c r="G12" s="18"/>
      <c r="H12" s="18"/>
      <c r="I12" s="18"/>
      <c r="J12" s="18"/>
    </row>
    <row r="13" spans="1:10" ht="15.75" customHeight="1" x14ac:dyDescent="0.25">
      <c r="B13" s="20"/>
      <c r="C13" s="20"/>
      <c r="D13" s="20"/>
      <c r="E13" s="18"/>
      <c r="F13" s="18"/>
      <c r="G13" s="18"/>
      <c r="H13" s="18"/>
      <c r="I13" s="18"/>
      <c r="J13" s="18"/>
    </row>
    <row r="14" spans="1:10" ht="20.25" customHeight="1" x14ac:dyDescent="0.25">
      <c r="B14" s="253" t="s">
        <v>3</v>
      </c>
      <c r="C14" s="253"/>
      <c r="D14" s="253"/>
      <c r="E14" s="21">
        <v>1</v>
      </c>
      <c r="F14" s="18"/>
      <c r="G14" s="18"/>
      <c r="H14" s="18"/>
      <c r="I14" s="18"/>
      <c r="J14" s="18"/>
    </row>
    <row r="15" spans="1:10" ht="15.75" customHeight="1" x14ac:dyDescent="0.25">
      <c r="B15" s="22"/>
      <c r="C15" s="22"/>
      <c r="D15" s="22"/>
      <c r="E15" s="21"/>
      <c r="F15" s="23"/>
      <c r="G15" s="23"/>
      <c r="H15" s="23"/>
      <c r="I15" s="23"/>
      <c r="J15" s="23"/>
    </row>
    <row r="16" spans="1:10" ht="20.25" customHeight="1" x14ac:dyDescent="0.25">
      <c r="B16" s="253" t="s">
        <v>299</v>
      </c>
      <c r="C16" s="253"/>
      <c r="D16" s="253"/>
      <c r="E16" s="21">
        <v>2</v>
      </c>
      <c r="F16" s="23"/>
      <c r="G16" s="23"/>
      <c r="H16" s="23"/>
      <c r="I16" s="23"/>
      <c r="J16" s="23"/>
    </row>
    <row r="17" spans="2:10" ht="15.75" customHeight="1" x14ac:dyDescent="0.25">
      <c r="B17" s="22"/>
      <c r="C17" s="22"/>
      <c r="D17" s="22"/>
      <c r="E17" s="21"/>
      <c r="F17" s="18"/>
      <c r="G17" s="18"/>
      <c r="H17" s="18"/>
      <c r="I17" s="18"/>
      <c r="J17" s="18"/>
    </row>
    <row r="18" spans="2:10" ht="24" customHeight="1" x14ac:dyDescent="0.25">
      <c r="B18" s="253" t="s">
        <v>300</v>
      </c>
      <c r="C18" s="253"/>
      <c r="D18" s="253"/>
      <c r="E18" s="21">
        <v>3</v>
      </c>
      <c r="F18" s="18"/>
      <c r="G18" s="18"/>
      <c r="H18" s="18"/>
      <c r="I18" s="18"/>
      <c r="J18" s="18"/>
    </row>
    <row r="19" spans="2:10" ht="15.75" customHeight="1" x14ac:dyDescent="0.25">
      <c r="B19" s="22"/>
      <c r="C19" s="22"/>
      <c r="D19" s="22"/>
      <c r="E19" s="21"/>
      <c r="F19" s="18"/>
      <c r="G19" s="18"/>
      <c r="H19" s="18"/>
      <c r="I19" s="18"/>
      <c r="J19" s="18"/>
    </row>
    <row r="20" spans="2:10" ht="20.25" customHeight="1" x14ac:dyDescent="0.25">
      <c r="B20" s="253" t="s">
        <v>301</v>
      </c>
      <c r="C20" s="253"/>
      <c r="D20" s="253"/>
      <c r="E20" s="21">
        <v>4</v>
      </c>
      <c r="F20" s="18"/>
      <c r="G20" s="18"/>
      <c r="H20" s="18"/>
      <c r="I20" s="18"/>
      <c r="J20" s="18"/>
    </row>
    <row r="21" spans="2:10" ht="15.75" customHeight="1" x14ac:dyDescent="0.25">
      <c r="B21" s="22"/>
      <c r="C21" s="22"/>
      <c r="D21" s="22"/>
      <c r="E21" s="21"/>
      <c r="F21" s="18"/>
      <c r="G21" s="18"/>
      <c r="H21" s="18"/>
      <c r="I21" s="18"/>
      <c r="J21" s="18"/>
    </row>
    <row r="22" spans="2:10" ht="20.25" customHeight="1" x14ac:dyDescent="0.25">
      <c r="B22" s="253" t="s">
        <v>302</v>
      </c>
      <c r="C22" s="253"/>
      <c r="D22" s="253"/>
      <c r="E22" s="24" t="s">
        <v>40</v>
      </c>
    </row>
  </sheetData>
  <mergeCells count="15">
    <mergeCell ref="A8:E8"/>
    <mergeCell ref="A1:E1"/>
    <mergeCell ref="A2:E2"/>
    <mergeCell ref="A3:E3"/>
    <mergeCell ref="A6:E6"/>
    <mergeCell ref="A7:E7"/>
    <mergeCell ref="B18:D18"/>
    <mergeCell ref="B20:D20"/>
    <mergeCell ref="B22:D22"/>
    <mergeCell ref="A9:E9"/>
    <mergeCell ref="A10:E10"/>
    <mergeCell ref="A11:E11"/>
    <mergeCell ref="B12:D12"/>
    <mergeCell ref="B14:D14"/>
    <mergeCell ref="B16:D16"/>
  </mergeCells>
  <printOptions horizontalCentered="1"/>
  <pageMargins left="0.51181102362204722" right="0.51181102362204722" top="0.74803149606299213" bottom="0.74803149606299213"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rightToLeft="1" view="pageBreakPreview" topLeftCell="A16" zoomScaleSheetLayoutView="100" workbookViewId="0">
      <selection activeCell="D14" sqref="D14"/>
    </sheetView>
  </sheetViews>
  <sheetFormatPr defaultColWidth="9" defaultRowHeight="18" x14ac:dyDescent="0.25"/>
  <cols>
    <col min="1" max="1" width="34.7109375" style="152" bestFit="1" customWidth="1"/>
    <col min="2" max="2" width="9" style="152"/>
    <col min="3" max="3" width="3.5703125" style="152" customWidth="1"/>
    <col min="4" max="4" width="20.5703125" style="152" customWidth="1"/>
    <col min="5" max="5" width="4.28515625" style="152" customWidth="1"/>
    <col min="6" max="6" width="20.5703125" style="152" customWidth="1"/>
    <col min="7" max="7" width="15" style="152" bestFit="1" customWidth="1"/>
    <col min="8" max="8" width="14.5703125" style="152" customWidth="1"/>
    <col min="9" max="9" width="13.28515625" style="152" customWidth="1"/>
    <col min="10" max="10" width="11.42578125" style="152" bestFit="1" customWidth="1"/>
    <col min="11" max="13" width="9" style="152"/>
    <col min="14" max="14" width="9.42578125" style="152" bestFit="1" customWidth="1"/>
    <col min="15" max="16384" width="9" style="152"/>
  </cols>
  <sheetData>
    <row r="1" spans="1:10" x14ac:dyDescent="0.25">
      <c r="A1" s="259" t="str">
        <f>الغلاف!B11</f>
        <v>جمعية البر الخيرية بقرى بلاد ثمالة</v>
      </c>
      <c r="B1" s="259"/>
      <c r="C1" s="259"/>
      <c r="D1" s="259"/>
      <c r="E1" s="259"/>
      <c r="F1" s="259"/>
    </row>
    <row r="2" spans="1:10" x14ac:dyDescent="0.25">
      <c r="A2" s="259" t="str">
        <f>الغلاف!B12</f>
        <v>مســـــجلة بوزارة الموارد البشرية والتنمية الاجتماعية برقم (533)</v>
      </c>
      <c r="B2" s="259"/>
      <c r="C2" s="259"/>
      <c r="D2" s="259"/>
      <c r="E2" s="259"/>
      <c r="F2" s="259"/>
    </row>
    <row r="3" spans="1:10" x14ac:dyDescent="0.25">
      <c r="A3" s="259" t="str">
        <f>الغلاف!B13</f>
        <v>الطائف - منطقة مكة المكرمة  - المملكة العربية السعودية</v>
      </c>
      <c r="B3" s="259"/>
      <c r="C3" s="259"/>
      <c r="D3" s="259"/>
      <c r="E3" s="259"/>
      <c r="F3" s="259"/>
    </row>
    <row r="4" spans="1:10" x14ac:dyDescent="0.25">
      <c r="A4" s="259" t="str">
        <f>الفهرس!B16</f>
        <v xml:space="preserve">قائمة المركز المالي كما فى 31 /12/ 2021م </v>
      </c>
      <c r="B4" s="259"/>
      <c r="C4" s="259"/>
      <c r="D4" s="259"/>
      <c r="E4" s="259"/>
      <c r="F4" s="259"/>
    </row>
    <row r="5" spans="1:10" x14ac:dyDescent="0.25">
      <c r="A5" s="259" t="s">
        <v>13</v>
      </c>
      <c r="B5" s="259"/>
      <c r="C5" s="259"/>
      <c r="D5" s="259"/>
      <c r="E5" s="259"/>
      <c r="F5" s="259"/>
    </row>
    <row r="6" spans="1:10" x14ac:dyDescent="0.25">
      <c r="A6" s="260"/>
      <c r="B6" s="260"/>
      <c r="C6" s="260"/>
      <c r="D6" s="260"/>
      <c r="E6" s="260"/>
      <c r="F6" s="260"/>
    </row>
    <row r="7" spans="1:10" ht="21.75" customHeight="1" x14ac:dyDescent="0.25">
      <c r="A7" s="97" t="s">
        <v>73</v>
      </c>
      <c r="B7" s="3" t="s">
        <v>4</v>
      </c>
      <c r="C7" s="1"/>
      <c r="D7" s="2" t="s">
        <v>268</v>
      </c>
      <c r="E7" s="180"/>
      <c r="F7" s="2" t="s">
        <v>219</v>
      </c>
    </row>
    <row r="8" spans="1:10" ht="20.100000000000001" customHeight="1" x14ac:dyDescent="0.25">
      <c r="A8" s="97" t="s">
        <v>74</v>
      </c>
      <c r="B8" s="153"/>
      <c r="C8" s="98"/>
      <c r="D8" s="99"/>
      <c r="E8" s="100"/>
      <c r="F8" s="99"/>
    </row>
    <row r="9" spans="1:10" ht="19.5" customHeight="1" x14ac:dyDescent="0.3">
      <c r="A9" s="101" t="s">
        <v>72</v>
      </c>
      <c r="B9" s="102">
        <v>-3</v>
      </c>
      <c r="C9" s="103"/>
      <c r="D9" s="29">
        <f>'4-3'!D20</f>
        <v>1648993.31</v>
      </c>
      <c r="E9" s="29"/>
      <c r="F9" s="29">
        <v>1317774</v>
      </c>
      <c r="H9" s="86">
        <f t="shared" ref="H9" si="0">IF(D9-F9&gt;0,-D9+F9,0)</f>
        <v>-331219.31000000006</v>
      </c>
      <c r="I9" s="87">
        <f t="shared" ref="I9" si="1">IF(D9-F9&lt;0,F9-D9,0)</f>
        <v>0</v>
      </c>
    </row>
    <row r="10" spans="1:10" ht="19.5" customHeight="1" thickBot="1" x14ac:dyDescent="0.35">
      <c r="A10" s="101" t="s">
        <v>175</v>
      </c>
      <c r="B10" s="102"/>
      <c r="C10" s="103"/>
      <c r="D10" s="29">
        <v>1560</v>
      </c>
      <c r="E10" s="29"/>
      <c r="F10" s="29">
        <v>3003</v>
      </c>
      <c r="H10" s="86"/>
      <c r="I10" s="87"/>
      <c r="J10" s="156">
        <f>F10-D10</f>
        <v>1443</v>
      </c>
    </row>
    <row r="11" spans="1:10" ht="24" customHeight="1" thickBot="1" x14ac:dyDescent="0.3">
      <c r="A11" s="104" t="s">
        <v>5</v>
      </c>
      <c r="B11" s="102"/>
      <c r="C11" s="105"/>
      <c r="D11" s="7">
        <f>SUM(D9:D10)</f>
        <v>1650553.31</v>
      </c>
      <c r="E11" s="106"/>
      <c r="F11" s="7">
        <v>1320777</v>
      </c>
    </row>
    <row r="12" spans="1:10" ht="21.75" customHeight="1" x14ac:dyDescent="0.25">
      <c r="A12" s="97" t="s">
        <v>75</v>
      </c>
      <c r="B12" s="102"/>
      <c r="C12" s="98"/>
      <c r="D12" s="107"/>
      <c r="E12" s="107"/>
      <c r="F12" s="107"/>
    </row>
    <row r="13" spans="1:10" ht="19.5" customHeight="1" x14ac:dyDescent="0.3">
      <c r="A13" s="101" t="s">
        <v>172</v>
      </c>
      <c r="B13" s="102">
        <v>-4</v>
      </c>
      <c r="C13" s="103"/>
      <c r="D13" s="29"/>
      <c r="E13" s="29"/>
      <c r="F13" s="29">
        <v>0</v>
      </c>
      <c r="H13" s="86">
        <f>IF(D13-F13&gt;0,-D13+F13,0)</f>
        <v>0</v>
      </c>
      <c r="I13" s="87">
        <f>IF(D13-F13&lt;0,F13-D13,0)</f>
        <v>0</v>
      </c>
    </row>
    <row r="14" spans="1:10" ht="19.5" customHeight="1" x14ac:dyDescent="0.3">
      <c r="A14" s="101" t="s">
        <v>204</v>
      </c>
      <c r="B14" s="102"/>
      <c r="C14" s="103"/>
      <c r="D14" s="29">
        <v>1</v>
      </c>
      <c r="E14" s="29"/>
      <c r="F14" s="29">
        <v>1</v>
      </c>
      <c r="H14" s="86"/>
      <c r="I14" s="87"/>
      <c r="J14" s="186" t="e">
        <f>'6'!#REF!</f>
        <v>#REF!</v>
      </c>
    </row>
    <row r="15" spans="1:10" ht="19.5" customHeight="1" x14ac:dyDescent="0.3">
      <c r="A15" s="101" t="s">
        <v>76</v>
      </c>
      <c r="B15" s="102">
        <v>-5</v>
      </c>
      <c r="C15" s="103"/>
      <c r="D15" s="29">
        <f>'6'!T26-1</f>
        <v>435621.80000000005</v>
      </c>
      <c r="E15" s="29"/>
      <c r="F15" s="29">
        <v>483001.80000000005</v>
      </c>
      <c r="H15" s="86">
        <f t="shared" ref="H15" si="2">IF(D15-F15&gt;0,-D15+F15,0)</f>
        <v>0</v>
      </c>
      <c r="I15" s="87">
        <f t="shared" ref="I15" si="3">IF(D15-F15&lt;0,F15-D15,0)</f>
        <v>47380</v>
      </c>
    </row>
    <row r="16" spans="1:10" ht="19.5" customHeight="1" thickBot="1" x14ac:dyDescent="0.35">
      <c r="A16" s="101" t="s">
        <v>205</v>
      </c>
      <c r="B16" s="102"/>
      <c r="C16" s="103"/>
      <c r="D16" s="29">
        <f>'6'!T32</f>
        <v>1141200</v>
      </c>
      <c r="E16" s="29"/>
      <c r="F16" s="29">
        <v>1144400</v>
      </c>
      <c r="H16" s="179"/>
      <c r="I16" s="87"/>
    </row>
    <row r="17" spans="1:14" ht="24" customHeight="1" thickBot="1" x14ac:dyDescent="0.3">
      <c r="A17" s="104" t="s">
        <v>55</v>
      </c>
      <c r="B17" s="102"/>
      <c r="C17" s="105"/>
      <c r="D17" s="7">
        <f>SUM(D13:D16)</f>
        <v>1576822.8</v>
      </c>
      <c r="E17" s="106"/>
      <c r="F17" s="7">
        <v>1627402.8</v>
      </c>
      <c r="L17" s="186" t="e">
        <f>'6'!#REF!</f>
        <v>#REF!</v>
      </c>
    </row>
    <row r="18" spans="1:14" ht="24" customHeight="1" thickBot="1" x14ac:dyDescent="0.3">
      <c r="A18" s="104" t="s">
        <v>77</v>
      </c>
      <c r="B18" s="102"/>
      <c r="C18" s="105"/>
      <c r="D18" s="10">
        <f>D17+D11</f>
        <v>3227376.1100000003</v>
      </c>
      <c r="E18" s="106"/>
      <c r="F18" s="10">
        <v>2948179.8</v>
      </c>
      <c r="G18" s="152">
        <v>3227430.81</v>
      </c>
      <c r="H18" s="156">
        <f>G18-D18</f>
        <v>54.699999999720603</v>
      </c>
    </row>
    <row r="19" spans="1:14" ht="20.100000000000001" customHeight="1" thickTop="1" x14ac:dyDescent="0.25">
      <c r="A19" s="97" t="s">
        <v>78</v>
      </c>
      <c r="B19" s="102"/>
      <c r="C19" s="151"/>
      <c r="D19" s="11"/>
      <c r="E19" s="12"/>
      <c r="F19" s="11"/>
    </row>
    <row r="20" spans="1:14" ht="19.5" customHeight="1" x14ac:dyDescent="0.3">
      <c r="A20" s="101" t="s">
        <v>194</v>
      </c>
      <c r="B20" s="102"/>
      <c r="C20" s="103"/>
      <c r="D20" s="154">
        <v>0</v>
      </c>
      <c r="E20" s="29"/>
      <c r="F20" s="154">
        <v>0</v>
      </c>
      <c r="H20" s="179"/>
      <c r="I20" s="87"/>
    </row>
    <row r="21" spans="1:14" ht="19.5" customHeight="1" thickBot="1" x14ac:dyDescent="0.35">
      <c r="A21" s="101" t="s">
        <v>6</v>
      </c>
      <c r="B21" s="102">
        <v>6</v>
      </c>
      <c r="C21" s="103"/>
      <c r="D21" s="154">
        <v>169134</v>
      </c>
      <c r="E21" s="29"/>
      <c r="F21" s="154">
        <v>142154</v>
      </c>
      <c r="H21" s="86">
        <f t="shared" ref="H21" si="4">IF(D21-F21&lt;0,-F21+D21,0)</f>
        <v>0</v>
      </c>
      <c r="I21" s="87">
        <f t="shared" ref="I21" si="5">IF(D21-F21&gt;0,D21-F21,0)</f>
        <v>26980</v>
      </c>
      <c r="J21" s="186">
        <f>F21+25790-3303</f>
        <v>164641</v>
      </c>
    </row>
    <row r="22" spans="1:14" ht="24" customHeight="1" thickBot="1" x14ac:dyDescent="0.3">
      <c r="A22" s="104" t="s">
        <v>80</v>
      </c>
      <c r="B22" s="102"/>
      <c r="C22" s="105"/>
      <c r="D22" s="7">
        <f>SUM(D20:D21)</f>
        <v>169134</v>
      </c>
      <c r="E22" s="106"/>
      <c r="F22" s="7">
        <v>142154</v>
      </c>
    </row>
    <row r="23" spans="1:14" ht="20.100000000000001" customHeight="1" x14ac:dyDescent="0.25">
      <c r="A23" s="97" t="s">
        <v>81</v>
      </c>
      <c r="B23" s="102"/>
      <c r="C23" s="105"/>
      <c r="D23" s="5"/>
      <c r="E23" s="5"/>
      <c r="F23" s="5"/>
    </row>
    <row r="24" spans="1:14" ht="19.5" customHeight="1" x14ac:dyDescent="0.3">
      <c r="A24" s="101" t="s">
        <v>7</v>
      </c>
      <c r="B24" s="102"/>
      <c r="C24" s="103"/>
      <c r="D24" s="29">
        <f>'قائمة الأنشطة'!C46</f>
        <v>1903482.505499999</v>
      </c>
      <c r="E24" s="29"/>
      <c r="F24" s="29">
        <v>2219090</v>
      </c>
      <c r="H24" s="86">
        <f t="shared" ref="H24:H26" si="6">IF(D24-F24&lt;0,-F24+D24,0)</f>
        <v>-315607.49450000096</v>
      </c>
      <c r="I24" s="87">
        <f t="shared" ref="I24:I26" si="7">IF(D24-F24&gt;0,D24-F24,0)</f>
        <v>0</v>
      </c>
    </row>
    <row r="25" spans="1:14" ht="19.5" customHeight="1" x14ac:dyDescent="0.3">
      <c r="A25" s="101" t="s">
        <v>79</v>
      </c>
      <c r="B25" s="102">
        <v>-13</v>
      </c>
      <c r="C25" s="103"/>
      <c r="D25" s="29">
        <f>'قائمة الأنشطة'!E46</f>
        <v>768219.97649999987</v>
      </c>
      <c r="E25" s="29"/>
      <c r="F25" s="29">
        <v>334305</v>
      </c>
      <c r="H25" s="86">
        <f t="shared" si="6"/>
        <v>0</v>
      </c>
      <c r="I25" s="87">
        <f t="shared" si="7"/>
        <v>433914.97649999987</v>
      </c>
    </row>
    <row r="26" spans="1:14" ht="19.5" customHeight="1" thickBot="1" x14ac:dyDescent="0.35">
      <c r="A26" s="101" t="s">
        <v>267</v>
      </c>
      <c r="B26" s="102">
        <v>14</v>
      </c>
      <c r="C26" s="103"/>
      <c r="D26" s="29">
        <f>'قائمة الأنشطة'!G46</f>
        <v>386539.60800000001</v>
      </c>
      <c r="E26" s="29"/>
      <c r="F26" s="29">
        <v>252631</v>
      </c>
      <c r="H26" s="86">
        <f t="shared" si="6"/>
        <v>0</v>
      </c>
      <c r="I26" s="87">
        <f t="shared" si="7"/>
        <v>133908.60800000001</v>
      </c>
    </row>
    <row r="27" spans="1:14" ht="24" customHeight="1" thickBot="1" x14ac:dyDescent="0.3">
      <c r="A27" s="104" t="s">
        <v>82</v>
      </c>
      <c r="B27" s="102"/>
      <c r="C27" s="105"/>
      <c r="D27" s="7">
        <f>SUM(D24:D26)</f>
        <v>3058242.0899999989</v>
      </c>
      <c r="E27" s="13"/>
      <c r="F27" s="7">
        <f>SUM(F24:F26)</f>
        <v>2806026</v>
      </c>
    </row>
    <row r="28" spans="1:14" ht="42.75" customHeight="1" thickBot="1" x14ac:dyDescent="0.3">
      <c r="A28" s="120" t="s">
        <v>83</v>
      </c>
      <c r="B28" s="102"/>
      <c r="C28" s="105"/>
      <c r="D28" s="10">
        <f>D22+D27</f>
        <v>3227376.0899999989</v>
      </c>
      <c r="E28" s="13"/>
      <c r="F28" s="10">
        <f>F22+F27</f>
        <v>2948180</v>
      </c>
      <c r="H28" s="155">
        <f>SUM(H9:H27)</f>
        <v>-646772.1045000013</v>
      </c>
      <c r="I28" s="155">
        <f>SUM(I9:I27)</f>
        <v>642183.58449999988</v>
      </c>
    </row>
    <row r="29" spans="1:14" ht="18.75" thickTop="1" x14ac:dyDescent="0.25">
      <c r="A29" s="6"/>
      <c r="B29" s="4"/>
      <c r="C29" s="4"/>
      <c r="D29" s="14"/>
      <c r="E29" s="8"/>
      <c r="F29" s="14"/>
    </row>
    <row r="30" spans="1:14" x14ac:dyDescent="0.25">
      <c r="A30" s="258" t="s">
        <v>182</v>
      </c>
      <c r="B30" s="258"/>
      <c r="C30" s="258"/>
      <c r="D30" s="258"/>
      <c r="E30" s="258"/>
      <c r="F30" s="258"/>
      <c r="N30" s="152">
        <f>51731+50142+32595+3680+7337</f>
        <v>145485</v>
      </c>
    </row>
    <row r="32" spans="1:14" x14ac:dyDescent="0.25">
      <c r="D32" s="156">
        <f>+D18-D28</f>
        <v>2.0000001415610313E-2</v>
      </c>
      <c r="F32" s="156">
        <f>+F18-F28</f>
        <v>-0.20000000018626451</v>
      </c>
    </row>
    <row r="33" spans="8:10" x14ac:dyDescent="0.25">
      <c r="H33" s="194" t="s">
        <v>276</v>
      </c>
      <c r="I33" s="196"/>
      <c r="J33" s="195">
        <v>2219090</v>
      </c>
    </row>
    <row r="34" spans="8:10" x14ac:dyDescent="0.25">
      <c r="H34" s="194" t="s">
        <v>277</v>
      </c>
      <c r="I34" s="196"/>
      <c r="J34" s="195">
        <v>334305</v>
      </c>
    </row>
    <row r="35" spans="8:10" x14ac:dyDescent="0.25">
      <c r="H35" s="194" t="s">
        <v>278</v>
      </c>
      <c r="I35" s="196"/>
      <c r="J35" s="195">
        <v>252632</v>
      </c>
    </row>
  </sheetData>
  <mergeCells count="7">
    <mergeCell ref="A30:F30"/>
    <mergeCell ref="A1:F1"/>
    <mergeCell ref="A2:F2"/>
    <mergeCell ref="A3:F3"/>
    <mergeCell ref="A4:F4"/>
    <mergeCell ref="A6:F6"/>
    <mergeCell ref="A5:F5"/>
  </mergeCells>
  <printOptions horizontalCentered="1"/>
  <pageMargins left="0.31496062992125984" right="0.51181102362204722" top="0.15748031496062992" bottom="0.55118110236220474" header="0.31496062992125984" footer="0.31496062992125984"/>
  <pageSetup paperSize="9" scale="79" orientation="portrait" horizontalDpi="4294967293" r:id="rId1"/>
  <headerFooter>
    <oddFooter>&amp;C-2-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rightToLeft="1" view="pageBreakPreview" zoomScaleSheetLayoutView="100" workbookViewId="0">
      <selection activeCell="I8" sqref="I8"/>
    </sheetView>
  </sheetViews>
  <sheetFormatPr defaultColWidth="9" defaultRowHeight="18" x14ac:dyDescent="0.25"/>
  <cols>
    <col min="1" max="1" width="25.85546875" style="152" customWidth="1"/>
    <col min="2" max="2" width="6.5703125" style="152" customWidth="1"/>
    <col min="3" max="3" width="14.42578125" style="152" customWidth="1"/>
    <col min="4" max="4" width="0.85546875" style="174" customWidth="1"/>
    <col min="5" max="5" width="14.42578125" style="152" customWidth="1"/>
    <col min="6" max="6" width="0.85546875" style="174" customWidth="1"/>
    <col min="7" max="7" width="14.42578125" style="152" customWidth="1"/>
    <col min="8" max="8" width="0.85546875" style="174" customWidth="1"/>
    <col min="9" max="9" width="15.5703125" style="152" customWidth="1"/>
    <col min="10" max="10" width="0.85546875" style="174" customWidth="1"/>
    <col min="11" max="11" width="19.5703125" style="152" bestFit="1" customWidth="1"/>
    <col min="12" max="12" width="15" style="152" bestFit="1" customWidth="1"/>
    <col min="13" max="13" width="10.7109375" style="152" bestFit="1" customWidth="1"/>
    <col min="14" max="14" width="15.7109375" style="152" bestFit="1" customWidth="1"/>
    <col min="15" max="16384" width="9" style="152"/>
  </cols>
  <sheetData>
    <row r="1" spans="1:12" x14ac:dyDescent="0.25">
      <c r="A1" s="259" t="str">
        <f>الغلاف!B11</f>
        <v>جمعية البر الخيرية بقرى بلاد ثمالة</v>
      </c>
      <c r="B1" s="259"/>
      <c r="C1" s="259"/>
      <c r="D1" s="259"/>
      <c r="E1" s="259"/>
      <c r="F1" s="259"/>
      <c r="G1" s="259"/>
      <c r="H1" s="259"/>
      <c r="I1" s="259"/>
      <c r="J1" s="259"/>
      <c r="K1" s="259"/>
    </row>
    <row r="2" spans="1:12" x14ac:dyDescent="0.25">
      <c r="A2" s="259" t="str">
        <f>الغلاف!B12</f>
        <v>مســـــجلة بوزارة الموارد البشرية والتنمية الاجتماعية برقم (533)</v>
      </c>
      <c r="B2" s="259"/>
      <c r="C2" s="259"/>
      <c r="D2" s="259"/>
      <c r="E2" s="259"/>
      <c r="F2" s="259"/>
      <c r="G2" s="259"/>
      <c r="H2" s="259"/>
      <c r="I2" s="259"/>
      <c r="J2" s="259"/>
      <c r="K2" s="259"/>
    </row>
    <row r="3" spans="1:12" x14ac:dyDescent="0.25">
      <c r="A3" s="259" t="str">
        <f>الغلاف!B13</f>
        <v>الطائف - منطقة مكة المكرمة  - المملكة العربية السعودية</v>
      </c>
      <c r="B3" s="259"/>
      <c r="C3" s="259"/>
      <c r="D3" s="259"/>
      <c r="E3" s="259"/>
      <c r="F3" s="259"/>
      <c r="G3" s="259"/>
      <c r="H3" s="259"/>
      <c r="I3" s="259"/>
      <c r="J3" s="259"/>
      <c r="K3" s="259"/>
    </row>
    <row r="4" spans="1:12" x14ac:dyDescent="0.25">
      <c r="A4" s="259" t="str">
        <f>الفهرس!B18</f>
        <v xml:space="preserve">قــائمة الأنشطة للسنة المنتهية فى 31 /12/ 2021م </v>
      </c>
      <c r="B4" s="259"/>
      <c r="C4" s="259"/>
      <c r="D4" s="259"/>
      <c r="E4" s="259"/>
      <c r="F4" s="259"/>
      <c r="G4" s="259"/>
      <c r="H4" s="259"/>
      <c r="I4" s="259"/>
      <c r="J4" s="259"/>
      <c r="K4" s="259"/>
    </row>
    <row r="5" spans="1:12" x14ac:dyDescent="0.25">
      <c r="A5" s="259" t="s">
        <v>13</v>
      </c>
      <c r="B5" s="259"/>
      <c r="C5" s="259"/>
      <c r="D5" s="259"/>
      <c r="E5" s="259"/>
      <c r="F5" s="259"/>
      <c r="G5" s="259"/>
      <c r="H5" s="259"/>
      <c r="I5" s="259"/>
      <c r="J5" s="259"/>
      <c r="K5" s="259"/>
    </row>
    <row r="6" spans="1:12" ht="24.75" customHeight="1" x14ac:dyDescent="0.25">
      <c r="A6" s="150"/>
      <c r="B6" s="150"/>
      <c r="C6" s="150"/>
      <c r="D6" s="150"/>
      <c r="E6" s="150"/>
      <c r="F6" s="150"/>
      <c r="G6" s="150"/>
      <c r="H6" s="150"/>
      <c r="I6" s="150"/>
      <c r="J6" s="150"/>
      <c r="K6" s="150"/>
    </row>
    <row r="7" spans="1:12" x14ac:dyDescent="0.25">
      <c r="A7" s="3"/>
      <c r="B7" s="3" t="s">
        <v>4</v>
      </c>
      <c r="C7" s="3" t="s">
        <v>119</v>
      </c>
      <c r="D7" s="30"/>
      <c r="E7" s="3" t="s">
        <v>120</v>
      </c>
      <c r="F7" s="30"/>
      <c r="G7" s="3" t="s">
        <v>121</v>
      </c>
      <c r="H7" s="30"/>
      <c r="I7" s="3">
        <v>2021</v>
      </c>
      <c r="J7" s="30"/>
      <c r="K7" s="3">
        <v>2020</v>
      </c>
    </row>
    <row r="8" spans="1:12" ht="20.25" customHeight="1" x14ac:dyDescent="0.25">
      <c r="A8" s="157" t="s">
        <v>8</v>
      </c>
      <c r="B8" s="102"/>
      <c r="C8" s="197"/>
      <c r="D8" s="198"/>
      <c r="E8" s="197"/>
      <c r="F8" s="198"/>
      <c r="G8" s="197"/>
      <c r="H8" s="158"/>
      <c r="I8" s="153"/>
      <c r="J8" s="158"/>
      <c r="K8" s="153"/>
    </row>
    <row r="9" spans="1:12" ht="19.5" customHeight="1" x14ac:dyDescent="0.25">
      <c r="A9" s="159" t="s">
        <v>36</v>
      </c>
      <c r="B9" s="153"/>
      <c r="C9" s="199">
        <v>92919</v>
      </c>
      <c r="D9" s="160"/>
      <c r="E9" s="161"/>
      <c r="F9" s="160"/>
      <c r="G9" s="161"/>
      <c r="H9" s="160"/>
      <c r="I9" s="129">
        <f>C9+E9+G9</f>
        <v>92919</v>
      </c>
      <c r="J9" s="160"/>
      <c r="K9" s="129">
        <v>150119</v>
      </c>
    </row>
    <row r="10" spans="1:12" ht="19.5" customHeight="1" x14ac:dyDescent="0.25">
      <c r="A10" s="159" t="s">
        <v>37</v>
      </c>
      <c r="B10" s="102">
        <v>-6</v>
      </c>
      <c r="C10" s="200"/>
      <c r="D10" s="160"/>
      <c r="E10" s="200">
        <f>'7'!D28</f>
        <v>522848</v>
      </c>
      <c r="F10" s="200"/>
      <c r="G10" s="200"/>
      <c r="H10" s="160"/>
      <c r="I10" s="129">
        <f t="shared" ref="I10:I20" si="0">C10+E10+G10</f>
        <v>522848</v>
      </c>
      <c r="J10" s="160"/>
      <c r="K10" s="129">
        <v>269124</v>
      </c>
    </row>
    <row r="11" spans="1:12" ht="19.5" customHeight="1" x14ac:dyDescent="0.25">
      <c r="A11" s="159" t="s">
        <v>38</v>
      </c>
      <c r="B11" s="102"/>
      <c r="C11" s="200"/>
      <c r="D11" s="160"/>
      <c r="E11" s="200"/>
      <c r="F11" s="200"/>
      <c r="G11" s="200">
        <v>160228</v>
      </c>
      <c r="H11" s="160"/>
      <c r="I11" s="129">
        <f t="shared" si="0"/>
        <v>160228</v>
      </c>
      <c r="J11" s="160"/>
      <c r="K11" s="129">
        <v>20369</v>
      </c>
    </row>
    <row r="12" spans="1:12" ht="19.5" customHeight="1" x14ac:dyDescent="0.25">
      <c r="A12" s="159" t="s">
        <v>234</v>
      </c>
      <c r="B12" s="102"/>
      <c r="C12" s="199"/>
      <c r="D12" s="160"/>
      <c r="E12" s="200"/>
      <c r="F12" s="200"/>
      <c r="G12" s="200"/>
      <c r="H12" s="160"/>
      <c r="I12" s="129">
        <f t="shared" si="0"/>
        <v>0</v>
      </c>
      <c r="J12" s="160"/>
      <c r="K12" s="129">
        <v>7000</v>
      </c>
    </row>
    <row r="13" spans="1:12" ht="19.5" customHeight="1" x14ac:dyDescent="0.25">
      <c r="A13" s="162" t="s">
        <v>56</v>
      </c>
      <c r="B13" s="102">
        <v>-7</v>
      </c>
      <c r="C13" s="200">
        <f>'7'!D40</f>
        <v>518537</v>
      </c>
      <c r="D13" s="160"/>
      <c r="E13" s="200"/>
      <c r="F13" s="200"/>
      <c r="G13" s="200"/>
      <c r="H13" s="160"/>
      <c r="I13" s="129">
        <f t="shared" si="0"/>
        <v>518537</v>
      </c>
      <c r="J13" s="160"/>
      <c r="K13" s="129">
        <v>542175</v>
      </c>
    </row>
    <row r="14" spans="1:12" ht="19.5" customHeight="1" x14ac:dyDescent="0.25">
      <c r="A14" s="162" t="s">
        <v>57</v>
      </c>
      <c r="B14" s="102"/>
      <c r="C14" s="199">
        <v>7800</v>
      </c>
      <c r="D14" s="160"/>
      <c r="E14" s="161"/>
      <c r="F14" s="160"/>
      <c r="G14" s="161"/>
      <c r="H14" s="160"/>
      <c r="I14" s="129">
        <f t="shared" si="0"/>
        <v>7800</v>
      </c>
      <c r="J14" s="160"/>
      <c r="K14" s="129">
        <v>7800</v>
      </c>
    </row>
    <row r="15" spans="1:12" ht="19.5" customHeight="1" x14ac:dyDescent="0.25">
      <c r="A15" s="162" t="s">
        <v>58</v>
      </c>
      <c r="B15" s="102"/>
      <c r="C15" s="200"/>
      <c r="D15" s="160"/>
      <c r="E15" s="201">
        <v>327331</v>
      </c>
      <c r="F15" s="160"/>
      <c r="G15" s="161"/>
      <c r="H15" s="160"/>
      <c r="I15" s="129">
        <f t="shared" si="0"/>
        <v>327331</v>
      </c>
      <c r="J15" s="160"/>
      <c r="K15" s="129">
        <v>554072</v>
      </c>
      <c r="L15" s="234">
        <f>C17+G11</f>
        <v>160228</v>
      </c>
    </row>
    <row r="16" spans="1:12" ht="19.5" customHeight="1" x14ac:dyDescent="0.25">
      <c r="A16" s="162" t="s">
        <v>236</v>
      </c>
      <c r="B16" s="102"/>
      <c r="C16" s="200">
        <v>27833</v>
      </c>
      <c r="D16" s="160"/>
      <c r="E16" s="189"/>
      <c r="F16" s="160"/>
      <c r="G16" s="161"/>
      <c r="H16" s="160"/>
      <c r="I16" s="129">
        <f t="shared" si="0"/>
        <v>27833</v>
      </c>
      <c r="J16" s="160"/>
      <c r="K16" s="129">
        <v>1694</v>
      </c>
    </row>
    <row r="17" spans="1:14" ht="19.5" customHeight="1" x14ac:dyDescent="0.25">
      <c r="A17" s="162" t="s">
        <v>196</v>
      </c>
      <c r="B17" s="102"/>
      <c r="C17" s="200"/>
      <c r="D17" s="160"/>
      <c r="E17" s="161"/>
      <c r="F17" s="160"/>
      <c r="G17" s="161"/>
      <c r="H17" s="160"/>
      <c r="I17" s="129">
        <f t="shared" si="0"/>
        <v>0</v>
      </c>
      <c r="J17" s="160"/>
      <c r="K17" s="129">
        <v>7200</v>
      </c>
      <c r="L17" s="152">
        <v>1578928.09</v>
      </c>
    </row>
    <row r="18" spans="1:14" ht="19.5" customHeight="1" x14ac:dyDescent="0.25">
      <c r="A18" s="159" t="s">
        <v>62</v>
      </c>
      <c r="B18" s="102">
        <v>-8</v>
      </c>
      <c r="C18" s="200"/>
      <c r="D18" s="160"/>
      <c r="E18" s="161">
        <f>'9-8'!C9</f>
        <v>728749</v>
      </c>
      <c r="F18" s="160"/>
      <c r="G18" s="161"/>
      <c r="H18" s="160"/>
      <c r="I18" s="129">
        <f t="shared" si="0"/>
        <v>728749</v>
      </c>
      <c r="J18" s="160"/>
      <c r="K18" s="129">
        <v>320</v>
      </c>
    </row>
    <row r="19" spans="1:14" ht="27" customHeight="1" x14ac:dyDescent="0.25">
      <c r="A19" s="163" t="s">
        <v>59</v>
      </c>
      <c r="B19" s="102"/>
      <c r="C19" s="164"/>
      <c r="D19" s="165"/>
      <c r="E19" s="164"/>
      <c r="F19" s="165"/>
      <c r="G19" s="164"/>
      <c r="H19" s="160"/>
      <c r="I19" s="129"/>
      <c r="J19" s="160"/>
      <c r="K19" s="129"/>
      <c r="L19" s="182">
        <f>L17-E21</f>
        <v>1145013.1135000002</v>
      </c>
    </row>
    <row r="20" spans="1:14" ht="36" customHeight="1" x14ac:dyDescent="0.25">
      <c r="A20" s="166" t="s">
        <v>60</v>
      </c>
      <c r="B20" s="102"/>
      <c r="C20" s="200">
        <f>-E20-G20</f>
        <v>1171332.4155000001</v>
      </c>
      <c r="D20" s="200"/>
      <c r="E20" s="200">
        <f>-'صافي المقيدة'!I24-'صافي المقيدة'!K24-'صافي المقيدة'!L24</f>
        <v>-1145013.0235000001</v>
      </c>
      <c r="F20" s="160"/>
      <c r="G20" s="161">
        <f>-'صافي المقيدة'!H32-'صافي المقيدة'!J32</f>
        <v>-26319.392</v>
      </c>
      <c r="H20" s="160"/>
      <c r="I20" s="129">
        <f t="shared" si="0"/>
        <v>0</v>
      </c>
      <c r="J20" s="160"/>
      <c r="K20" s="129">
        <v>0</v>
      </c>
    </row>
    <row r="21" spans="1:14" ht="37.5" customHeight="1" x14ac:dyDescent="0.25">
      <c r="A21" s="167" t="s">
        <v>61</v>
      </c>
      <c r="B21" s="102"/>
      <c r="C21" s="168">
        <f>SUM(C9:C20)</f>
        <v>1818421.4155000001</v>
      </c>
      <c r="D21" s="169"/>
      <c r="E21" s="168">
        <f>SUM(E9:E20)</f>
        <v>433914.97649999987</v>
      </c>
      <c r="F21" s="169"/>
      <c r="G21" s="168">
        <f>SUM(G9:G20)</f>
        <v>133908.60800000001</v>
      </c>
      <c r="H21" s="169"/>
      <c r="I21" s="168">
        <f>SUM(I9:I20)</f>
        <v>2386245</v>
      </c>
      <c r="J21" s="169"/>
      <c r="K21" s="168">
        <v>1559873</v>
      </c>
      <c r="N21" s="182"/>
    </row>
    <row r="22" spans="1:14" ht="20.25" customHeight="1" x14ac:dyDescent="0.25">
      <c r="A22" s="157" t="s">
        <v>9</v>
      </c>
      <c r="B22" s="102"/>
      <c r="C22" s="170"/>
      <c r="D22" s="169"/>
      <c r="E22" s="170"/>
      <c r="F22" s="169"/>
      <c r="G22" s="170"/>
      <c r="H22" s="169"/>
      <c r="I22" s="170"/>
      <c r="J22" s="169"/>
      <c r="K22" s="170"/>
    </row>
    <row r="23" spans="1:14" ht="19.5" customHeight="1" x14ac:dyDescent="0.25">
      <c r="A23" s="162" t="s">
        <v>247</v>
      </c>
      <c r="B23" s="102">
        <v>-9</v>
      </c>
      <c r="C23" s="200">
        <f>'9-8'!C33</f>
        <v>436972.79</v>
      </c>
      <c r="D23" s="200"/>
      <c r="E23" s="200"/>
      <c r="F23" s="200"/>
      <c r="G23" s="200"/>
      <c r="H23" s="160"/>
      <c r="I23" s="129">
        <f t="shared" ref="I23:I33" si="1">C23+E23+G23</f>
        <v>436972.79</v>
      </c>
      <c r="J23" s="160"/>
      <c r="K23" s="129">
        <v>403410</v>
      </c>
    </row>
    <row r="24" spans="1:14" ht="19.5" customHeight="1" x14ac:dyDescent="0.25">
      <c r="A24" s="162" t="s">
        <v>69</v>
      </c>
      <c r="B24" s="102">
        <v>-10</v>
      </c>
      <c r="C24" s="214">
        <f>'9-8'!C43</f>
        <v>521852</v>
      </c>
      <c r="D24" s="200"/>
      <c r="E24" s="200"/>
      <c r="F24" s="200"/>
      <c r="G24" s="200"/>
      <c r="H24" s="160"/>
      <c r="I24" s="129">
        <f t="shared" si="1"/>
        <v>521852</v>
      </c>
      <c r="J24" s="160"/>
      <c r="K24" s="129">
        <v>542175</v>
      </c>
    </row>
    <row r="25" spans="1:14" ht="19.5" customHeight="1" x14ac:dyDescent="0.25">
      <c r="A25" s="162" t="s">
        <v>70</v>
      </c>
      <c r="B25" s="102"/>
      <c r="C25" s="200">
        <v>283635</v>
      </c>
      <c r="D25" s="200"/>
      <c r="E25" s="200"/>
      <c r="F25" s="200"/>
      <c r="G25" s="200"/>
      <c r="H25" s="160"/>
      <c r="I25" s="129">
        <f t="shared" si="1"/>
        <v>283635</v>
      </c>
      <c r="J25" s="160"/>
      <c r="K25" s="129">
        <v>536453</v>
      </c>
    </row>
    <row r="26" spans="1:14" ht="19.5" customHeight="1" x14ac:dyDescent="0.25">
      <c r="A26" s="162" t="s">
        <v>249</v>
      </c>
      <c r="B26" s="102">
        <v>-11</v>
      </c>
      <c r="C26" s="200">
        <f>C16</f>
        <v>27833</v>
      </c>
      <c r="D26" s="200"/>
      <c r="E26" s="200"/>
      <c r="F26" s="200"/>
      <c r="G26" s="200"/>
      <c r="H26" s="160"/>
      <c r="I26" s="129">
        <f t="shared" si="1"/>
        <v>27833</v>
      </c>
      <c r="J26" s="160"/>
      <c r="K26" s="129">
        <v>2475</v>
      </c>
    </row>
    <row r="27" spans="1:14" ht="19.5" customHeight="1" x14ac:dyDescent="0.25">
      <c r="A27" s="162" t="s">
        <v>242</v>
      </c>
      <c r="B27" s="102"/>
      <c r="C27" s="200">
        <f>'9-8'!C56</f>
        <v>90448</v>
      </c>
      <c r="D27" s="200"/>
      <c r="E27" s="200"/>
      <c r="F27" s="200"/>
      <c r="G27" s="200"/>
      <c r="H27" s="160"/>
      <c r="I27" s="129">
        <f t="shared" si="1"/>
        <v>90448</v>
      </c>
      <c r="J27" s="160"/>
      <c r="K27" s="129">
        <v>45045</v>
      </c>
    </row>
    <row r="28" spans="1:14" ht="19.5" customHeight="1" x14ac:dyDescent="0.25">
      <c r="A28" s="162" t="s">
        <v>243</v>
      </c>
      <c r="B28" s="102"/>
      <c r="C28" s="200">
        <f>'9-8'!C61</f>
        <v>26977</v>
      </c>
      <c r="D28" s="200"/>
      <c r="E28" s="200"/>
      <c r="F28" s="200"/>
      <c r="G28" s="200"/>
      <c r="H28" s="160"/>
      <c r="I28" s="129">
        <f t="shared" si="1"/>
        <v>26977</v>
      </c>
      <c r="J28" s="160"/>
      <c r="K28" s="129">
        <v>95073</v>
      </c>
    </row>
    <row r="29" spans="1:14" ht="19.5" customHeight="1" x14ac:dyDescent="0.25">
      <c r="A29" s="162" t="s">
        <v>244</v>
      </c>
      <c r="B29" s="102"/>
      <c r="C29" s="200">
        <f>'9-8'!C67</f>
        <v>18308</v>
      </c>
      <c r="D29" s="200"/>
      <c r="E29" s="200"/>
      <c r="F29" s="200"/>
      <c r="G29" s="200"/>
      <c r="H29" s="160"/>
      <c r="I29" s="129">
        <f t="shared" si="1"/>
        <v>18308</v>
      </c>
      <c r="J29" s="160"/>
      <c r="K29" s="129">
        <f>3200+510</f>
        <v>3710</v>
      </c>
      <c r="L29" s="186">
        <f>K29</f>
        <v>3710</v>
      </c>
    </row>
    <row r="30" spans="1:14" ht="19.5" customHeight="1" x14ac:dyDescent="0.25">
      <c r="A30" s="162" t="s">
        <v>265</v>
      </c>
      <c r="B30" s="102"/>
      <c r="C30" s="214">
        <v>468647</v>
      </c>
      <c r="D30" s="200"/>
      <c r="E30" s="200"/>
      <c r="F30" s="200"/>
      <c r="G30" s="200"/>
      <c r="H30" s="160"/>
      <c r="I30" s="129">
        <f t="shared" si="1"/>
        <v>468647</v>
      </c>
      <c r="J30" s="160"/>
      <c r="K30" s="129">
        <v>439348</v>
      </c>
    </row>
    <row r="31" spans="1:14" ht="19.5" customHeight="1" x14ac:dyDescent="0.25">
      <c r="A31" s="159" t="s">
        <v>10</v>
      </c>
      <c r="B31" s="102">
        <v>-12</v>
      </c>
      <c r="C31" s="200">
        <f>'13'!D27</f>
        <v>210526</v>
      </c>
      <c r="D31" s="200"/>
      <c r="E31" s="200"/>
      <c r="F31" s="200"/>
      <c r="G31" s="200"/>
      <c r="H31" s="160"/>
      <c r="I31" s="129">
        <f t="shared" si="1"/>
        <v>210526</v>
      </c>
      <c r="J31" s="160"/>
      <c r="K31" s="129">
        <v>70719</v>
      </c>
    </row>
    <row r="32" spans="1:14" ht="19.5" customHeight="1" x14ac:dyDescent="0.25">
      <c r="A32" s="159" t="s">
        <v>71</v>
      </c>
      <c r="B32" s="102"/>
      <c r="C32" s="200">
        <f>'6'!N26</f>
        <v>48830</v>
      </c>
      <c r="D32" s="200"/>
      <c r="E32" s="200"/>
      <c r="F32" s="200"/>
      <c r="G32" s="200"/>
      <c r="H32" s="160"/>
      <c r="I32" s="129">
        <f t="shared" si="1"/>
        <v>48830</v>
      </c>
      <c r="J32" s="160"/>
      <c r="K32" s="129">
        <v>48778</v>
      </c>
    </row>
    <row r="33" spans="1:13" ht="19.5" customHeight="1" x14ac:dyDescent="0.25">
      <c r="A33" s="159" t="s">
        <v>227</v>
      </c>
      <c r="B33" s="102"/>
      <c r="C33" s="200"/>
      <c r="D33" s="200"/>
      <c r="E33" s="200"/>
      <c r="F33" s="200"/>
      <c r="G33" s="200"/>
      <c r="H33" s="160"/>
      <c r="I33" s="129">
        <f t="shared" si="1"/>
        <v>0</v>
      </c>
      <c r="J33" s="160"/>
      <c r="K33" s="129"/>
    </row>
    <row r="34" spans="1:13" ht="19.5" customHeight="1" x14ac:dyDescent="0.25">
      <c r="A34" s="159" t="s">
        <v>206</v>
      </c>
      <c r="B34" s="102"/>
      <c r="C34" s="200"/>
      <c r="D34" s="200"/>
      <c r="E34" s="200"/>
      <c r="F34" s="200"/>
      <c r="G34" s="200"/>
      <c r="H34" s="160"/>
      <c r="I34" s="129"/>
      <c r="J34" s="160"/>
      <c r="K34" s="129"/>
    </row>
    <row r="35" spans="1:13" ht="24" customHeight="1" x14ac:dyDescent="0.25">
      <c r="A35" s="171" t="s">
        <v>63</v>
      </c>
      <c r="B35" s="102"/>
      <c r="C35" s="168">
        <f>SUM(C23:C33)</f>
        <v>2134028.79</v>
      </c>
      <c r="D35" s="168">
        <f t="shared" ref="D35:I35" si="2">SUM(D23:D33)</f>
        <v>0</v>
      </c>
      <c r="E35" s="168">
        <f t="shared" si="2"/>
        <v>0</v>
      </c>
      <c r="F35" s="168">
        <f t="shared" si="2"/>
        <v>0</v>
      </c>
      <c r="G35" s="168">
        <f t="shared" si="2"/>
        <v>0</v>
      </c>
      <c r="H35" s="168">
        <f t="shared" si="2"/>
        <v>0</v>
      </c>
      <c r="I35" s="168">
        <f t="shared" si="2"/>
        <v>2134028.79</v>
      </c>
      <c r="J35" s="169"/>
      <c r="K35" s="168">
        <v>2187186</v>
      </c>
      <c r="L35" s="152">
        <v>2133974.62</v>
      </c>
      <c r="M35" s="182">
        <f>L35-C35</f>
        <v>-54.169999999925494</v>
      </c>
    </row>
    <row r="36" spans="1:13" ht="30" x14ac:dyDescent="0.25">
      <c r="A36" s="172" t="s">
        <v>64</v>
      </c>
      <c r="B36" s="102"/>
      <c r="C36" s="63">
        <f>C21-C35</f>
        <v>-315607.37449999992</v>
      </c>
      <c r="D36" s="63"/>
      <c r="E36" s="63">
        <f>E21-E35</f>
        <v>433914.97649999987</v>
      </c>
      <c r="F36" s="63"/>
      <c r="G36" s="63">
        <f>G21-G35</f>
        <v>133908.60800000001</v>
      </c>
      <c r="H36" s="169"/>
      <c r="I36" s="63">
        <f>I21-I35</f>
        <v>252216.20999999996</v>
      </c>
      <c r="J36" s="169"/>
      <c r="K36" s="63">
        <v>-627313</v>
      </c>
    </row>
    <row r="37" spans="1:13" ht="20.25" customHeight="1" x14ac:dyDescent="0.25">
      <c r="A37" s="157" t="s">
        <v>65</v>
      </c>
      <c r="B37" s="102"/>
      <c r="C37" s="170"/>
      <c r="D37" s="169"/>
      <c r="E37" s="170"/>
      <c r="F37" s="169"/>
      <c r="G37" s="170"/>
      <c r="H37" s="169"/>
      <c r="I37" s="170"/>
      <c r="J37" s="169"/>
      <c r="K37" s="170"/>
    </row>
    <row r="38" spans="1:13" ht="19.5" customHeight="1" x14ac:dyDescent="0.25">
      <c r="A38" s="159" t="s">
        <v>174</v>
      </c>
      <c r="B38" s="102"/>
      <c r="C38" s="161"/>
      <c r="D38" s="160"/>
      <c r="E38" s="161"/>
      <c r="F38" s="160"/>
      <c r="G38" s="161"/>
      <c r="H38" s="160"/>
      <c r="I38" s="63">
        <f t="shared" ref="I38:I40" si="3">C38+E38+G38</f>
        <v>0</v>
      </c>
      <c r="J38" s="160"/>
      <c r="K38" s="63">
        <v>0</v>
      </c>
    </row>
    <row r="39" spans="1:13" ht="19.5" customHeight="1" x14ac:dyDescent="0.25">
      <c r="A39" s="159" t="s">
        <v>209</v>
      </c>
      <c r="B39" s="102"/>
      <c r="C39" s="161"/>
      <c r="D39" s="160"/>
      <c r="E39" s="161"/>
      <c r="F39" s="160"/>
      <c r="G39" s="161"/>
      <c r="H39" s="160"/>
      <c r="I39" s="63">
        <f t="shared" ref="I39" si="4">C39+E39+G39</f>
        <v>0</v>
      </c>
      <c r="J39" s="160"/>
      <c r="K39" s="63">
        <v>28196</v>
      </c>
    </row>
    <row r="40" spans="1:13" ht="19.5" customHeight="1" x14ac:dyDescent="0.25">
      <c r="A40" s="159" t="s">
        <v>66</v>
      </c>
      <c r="B40" s="102"/>
      <c r="C40" s="161"/>
      <c r="D40" s="160"/>
      <c r="E40" s="161"/>
      <c r="F40" s="160"/>
      <c r="G40" s="161"/>
      <c r="H40" s="160"/>
      <c r="I40" s="63">
        <f t="shared" si="3"/>
        <v>0</v>
      </c>
      <c r="J40" s="160"/>
      <c r="K40" s="63">
        <v>0</v>
      </c>
    </row>
    <row r="41" spans="1:13" ht="30" x14ac:dyDescent="0.25">
      <c r="A41" s="172" t="s">
        <v>67</v>
      </c>
      <c r="B41" s="102"/>
      <c r="C41" s="168">
        <f>SUM(C38:C40)</f>
        <v>0</v>
      </c>
      <c r="D41" s="169"/>
      <c r="E41" s="168">
        <f>SUM(E40:E40)</f>
        <v>0</v>
      </c>
      <c r="F41" s="169"/>
      <c r="G41" s="168">
        <f>SUM(G40:G40)</f>
        <v>0</v>
      </c>
      <c r="H41" s="169"/>
      <c r="I41" s="168">
        <f>SUM(I38:I40)</f>
        <v>0</v>
      </c>
      <c r="J41" s="169"/>
      <c r="K41" s="168">
        <v>28196</v>
      </c>
      <c r="L41" s="241">
        <v>773655.41100000008</v>
      </c>
    </row>
    <row r="42" spans="1:13" ht="24" customHeight="1" x14ac:dyDescent="0.25">
      <c r="A42" s="173" t="s">
        <v>68</v>
      </c>
      <c r="B42" s="102"/>
      <c r="C42" s="63">
        <f>C36+C41</f>
        <v>-315607.37449999992</v>
      </c>
      <c r="D42" s="169"/>
      <c r="E42" s="63">
        <f>E36+E41</f>
        <v>433914.97649999987</v>
      </c>
      <c r="F42" s="169"/>
      <c r="G42" s="63">
        <f>G36+G41</f>
        <v>133908.60800000001</v>
      </c>
      <c r="H42" s="169"/>
      <c r="I42" s="63">
        <f>I36+I41</f>
        <v>252216.20999999996</v>
      </c>
      <c r="J42" s="169"/>
      <c r="K42" s="63">
        <v>-599117</v>
      </c>
      <c r="L42" s="182">
        <f>E46-L41</f>
        <v>-5435.4345000002068</v>
      </c>
    </row>
    <row r="43" spans="1:13" ht="24" customHeight="1" x14ac:dyDescent="0.25">
      <c r="A43" s="173" t="s">
        <v>266</v>
      </c>
      <c r="B43" s="102"/>
      <c r="C43" s="63"/>
      <c r="D43" s="169"/>
      <c r="E43" s="63"/>
      <c r="F43" s="169"/>
      <c r="G43" s="63"/>
      <c r="H43" s="169"/>
      <c r="I43" s="63"/>
      <c r="J43" s="169"/>
      <c r="K43" s="63"/>
    </row>
    <row r="44" spans="1:13" ht="24" customHeight="1" x14ac:dyDescent="0.25">
      <c r="A44" s="173" t="s">
        <v>226</v>
      </c>
      <c r="B44" s="102"/>
      <c r="C44" s="63"/>
      <c r="D44" s="169"/>
      <c r="E44" s="63"/>
      <c r="F44" s="169"/>
      <c r="G44" s="63"/>
      <c r="H44" s="169"/>
      <c r="I44" s="63">
        <f>C44+E44+G44</f>
        <v>0</v>
      </c>
      <c r="J44" s="169"/>
      <c r="K44" s="63">
        <v>0</v>
      </c>
      <c r="L44" s="156">
        <f>'المركز المالي'!D16</f>
        <v>1141200</v>
      </c>
    </row>
    <row r="45" spans="1:13" ht="19.5" customHeight="1" x14ac:dyDescent="0.25">
      <c r="A45" s="159" t="s">
        <v>11</v>
      </c>
      <c r="B45" s="102"/>
      <c r="C45" s="181">
        <f>K46-E45-G45</f>
        <v>2219089.879999999</v>
      </c>
      <c r="D45" s="169"/>
      <c r="E45" s="170">
        <f>'المركز المالي'!F25</f>
        <v>334305</v>
      </c>
      <c r="F45" s="169"/>
      <c r="G45" s="170">
        <f>'المركز المالي'!F26</f>
        <v>252631</v>
      </c>
      <c r="H45" s="169"/>
      <c r="I45" s="181">
        <f>C45+E45+G45</f>
        <v>2806025.879999999</v>
      </c>
      <c r="J45" s="169"/>
      <c r="K45" s="181">
        <v>3405142.879999999</v>
      </c>
    </row>
    <row r="46" spans="1:13" ht="24" customHeight="1" thickBot="1" x14ac:dyDescent="0.3">
      <c r="A46" s="171" t="s">
        <v>12</v>
      </c>
      <c r="B46" s="102"/>
      <c r="C46" s="130">
        <f>C42+C45+C44+C43</f>
        <v>1903482.505499999</v>
      </c>
      <c r="D46" s="169"/>
      <c r="E46" s="130">
        <f>E42+E45+E44+E43</f>
        <v>768219.97649999987</v>
      </c>
      <c r="F46" s="130">
        <f t="shared" ref="F46" si="5">F42+F45+F44+F43</f>
        <v>0</v>
      </c>
      <c r="G46" s="130">
        <f>G42+G45+G44+G43</f>
        <v>386539.60800000001</v>
      </c>
      <c r="H46" s="169"/>
      <c r="I46" s="130">
        <f>I42+I45</f>
        <v>3058242.0899999989</v>
      </c>
      <c r="J46" s="169"/>
      <c r="K46" s="130">
        <v>2806025.879999999</v>
      </c>
    </row>
    <row r="47" spans="1:13" ht="18.75" thickTop="1" x14ac:dyDescent="0.25">
      <c r="A47" s="6"/>
      <c r="B47" s="4"/>
      <c r="C47" s="4"/>
      <c r="D47" s="14"/>
      <c r="E47" s="8"/>
      <c r="F47" s="14"/>
      <c r="H47" s="152"/>
      <c r="J47" s="152"/>
    </row>
    <row r="48" spans="1:13" x14ac:dyDescent="0.25">
      <c r="A48" s="258" t="str">
        <f>'المركز المالي'!A30:F30</f>
        <v>إن الإيضاحات المرفقة من رقم ( 1 ) الى رقم (14) جزأ لايتجزأ من القوائم المالية</v>
      </c>
      <c r="B48" s="258"/>
      <c r="C48" s="258"/>
      <c r="D48" s="258"/>
      <c r="E48" s="258"/>
      <c r="F48" s="258"/>
      <c r="G48" s="258"/>
      <c r="H48" s="258"/>
      <c r="I48" s="258"/>
      <c r="J48" s="258"/>
      <c r="K48" s="258"/>
    </row>
    <row r="50" spans="5:5" x14ac:dyDescent="0.25">
      <c r="E50" s="182"/>
    </row>
  </sheetData>
  <mergeCells count="6">
    <mergeCell ref="A48:K48"/>
    <mergeCell ref="A5:K5"/>
    <mergeCell ref="A1:K1"/>
    <mergeCell ref="A2:K2"/>
    <mergeCell ref="A3:K3"/>
    <mergeCell ref="A4:K4"/>
  </mergeCells>
  <pageMargins left="0" right="0.19685039370078741" top="0.15748031496062992" bottom="0.74803149606299213" header="0.31496062992125984" footer="0.31496062992125984"/>
  <pageSetup paperSize="9" scale="79" orientation="portrait" horizontalDpi="4294967293" r:id="rId1"/>
  <headerFooter>
    <oddFooter>&amp;C-3-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rightToLeft="1" view="pageBreakPreview" topLeftCell="A16" zoomScale="90" zoomScaleSheetLayoutView="90" workbookViewId="0">
      <selection activeCell="C9" sqref="C9"/>
    </sheetView>
  </sheetViews>
  <sheetFormatPr defaultColWidth="9" defaultRowHeight="14.25" x14ac:dyDescent="0.2"/>
  <cols>
    <col min="1" max="1" width="39.42578125" style="31" customWidth="1"/>
    <col min="2" max="2" width="20.140625" style="31" customWidth="1"/>
    <col min="3" max="3" width="20.5703125" style="178" customWidth="1"/>
    <col min="4" max="4" width="5.28515625" style="31" customWidth="1"/>
    <col min="5" max="5" width="20.5703125" style="178" customWidth="1"/>
    <col min="6" max="16384" width="9" style="31"/>
  </cols>
  <sheetData>
    <row r="1" spans="1:6" s="15" customFormat="1" ht="18" x14ac:dyDescent="0.25">
      <c r="A1" s="259" t="str">
        <f>الغلاف!B11</f>
        <v>جمعية البر الخيرية بقرى بلاد ثمالة</v>
      </c>
      <c r="B1" s="259"/>
      <c r="C1" s="259"/>
      <c r="D1" s="259"/>
    </row>
    <row r="2" spans="1:6" s="15" customFormat="1" ht="18" x14ac:dyDescent="0.25">
      <c r="A2" s="259" t="str">
        <f>الغلاف!B12</f>
        <v>مســـــجلة بوزارة الموارد البشرية والتنمية الاجتماعية برقم (533)</v>
      </c>
      <c r="B2" s="259"/>
      <c r="C2" s="259"/>
      <c r="D2" s="259"/>
    </row>
    <row r="3" spans="1:6" s="15" customFormat="1" ht="18" x14ac:dyDescent="0.25">
      <c r="A3" s="259" t="str">
        <f>الغلاف!B13</f>
        <v>الطائف - منطقة مكة المكرمة  - المملكة العربية السعودية</v>
      </c>
      <c r="B3" s="259"/>
      <c r="C3" s="259"/>
      <c r="D3" s="259"/>
    </row>
    <row r="4" spans="1:6" s="15" customFormat="1" ht="18" x14ac:dyDescent="0.25">
      <c r="A4" s="259" t="str">
        <f>الفهرس!B20</f>
        <v xml:space="preserve">قائمة التدفقات النقدية للسنة المنتهية في 31 /12/ 2021م </v>
      </c>
      <c r="B4" s="259"/>
      <c r="C4" s="259"/>
      <c r="D4" s="259"/>
    </row>
    <row r="5" spans="1:6" s="15" customFormat="1" ht="18" x14ac:dyDescent="0.25">
      <c r="A5" s="259" t="s">
        <v>13</v>
      </c>
      <c r="B5" s="259"/>
      <c r="C5" s="259"/>
      <c r="D5" s="259"/>
      <c r="E5" s="259"/>
      <c r="F5" s="259"/>
    </row>
    <row r="6" spans="1:6" s="15" customFormat="1" ht="9" customHeight="1" x14ac:dyDescent="0.25">
      <c r="A6" s="260"/>
      <c r="B6" s="260"/>
      <c r="C6" s="260"/>
      <c r="D6" s="260"/>
    </row>
    <row r="7" spans="1:6" ht="18" x14ac:dyDescent="0.2">
      <c r="A7" s="97" t="s">
        <v>14</v>
      </c>
      <c r="B7" s="1"/>
      <c r="C7" s="2" t="s">
        <v>268</v>
      </c>
      <c r="D7" s="185"/>
      <c r="E7" s="2" t="s">
        <v>219</v>
      </c>
    </row>
    <row r="8" spans="1:6" ht="20.25" customHeight="1" x14ac:dyDescent="0.2">
      <c r="A8" s="101" t="s">
        <v>84</v>
      </c>
      <c r="B8" s="102"/>
      <c r="C8" s="143">
        <f>'قائمة الأنشطة'!I42</f>
        <v>252216.20999999996</v>
      </c>
      <c r="D8" s="29"/>
      <c r="E8" s="143">
        <v>-599117</v>
      </c>
    </row>
    <row r="9" spans="1:6" ht="20.25" customHeight="1" x14ac:dyDescent="0.2">
      <c r="A9" s="101" t="s">
        <v>85</v>
      </c>
      <c r="B9" s="102"/>
      <c r="C9" s="143">
        <f>'قائمة الأنشطة'!C32</f>
        <v>48830</v>
      </c>
      <c r="D9" s="29"/>
      <c r="E9" s="143">
        <v>48778</v>
      </c>
    </row>
    <row r="10" spans="1:6" ht="20.25" customHeight="1" x14ac:dyDescent="0.2">
      <c r="A10" s="101" t="s">
        <v>224</v>
      </c>
      <c r="B10" s="102"/>
      <c r="C10" s="143">
        <v>3200</v>
      </c>
      <c r="D10" s="29"/>
      <c r="E10" s="143">
        <v>3200</v>
      </c>
    </row>
    <row r="11" spans="1:6" ht="20.25" customHeight="1" x14ac:dyDescent="0.2">
      <c r="A11" s="101" t="s">
        <v>15</v>
      </c>
      <c r="B11" s="102"/>
      <c r="C11" s="143">
        <f>'13'!D22</f>
        <v>26980</v>
      </c>
      <c r="D11" s="29"/>
      <c r="E11" s="143">
        <v>24875</v>
      </c>
    </row>
    <row r="12" spans="1:6" ht="20.25" customHeight="1" x14ac:dyDescent="0.2">
      <c r="A12" s="101" t="s">
        <v>225</v>
      </c>
      <c r="B12" s="102"/>
      <c r="C12" s="143"/>
      <c r="D12" s="29"/>
      <c r="E12" s="143"/>
    </row>
    <row r="13" spans="1:6" ht="20.25" customHeight="1" x14ac:dyDescent="0.2">
      <c r="A13" s="101" t="s">
        <v>218</v>
      </c>
      <c r="B13" s="102"/>
      <c r="C13" s="143">
        <f>-'قائمة الأنشطة'!C12</f>
        <v>0</v>
      </c>
      <c r="D13" s="29"/>
      <c r="E13" s="143">
        <v>-7000</v>
      </c>
    </row>
    <row r="14" spans="1:6" ht="20.25" customHeight="1" x14ac:dyDescent="0.2">
      <c r="A14" s="101" t="s">
        <v>209</v>
      </c>
      <c r="B14" s="102"/>
      <c r="C14" s="143">
        <f>-'قائمة الأنشطة'!C41</f>
        <v>0</v>
      </c>
      <c r="D14" s="29"/>
      <c r="E14" s="143">
        <v>-28196</v>
      </c>
    </row>
    <row r="15" spans="1:6" ht="20.25" customHeight="1" thickBot="1" x14ac:dyDescent="0.25">
      <c r="A15" s="101" t="s">
        <v>206</v>
      </c>
      <c r="B15" s="102"/>
      <c r="C15" s="143">
        <v>0</v>
      </c>
      <c r="D15" s="29"/>
      <c r="E15" s="143">
        <v>0</v>
      </c>
    </row>
    <row r="16" spans="1:6" s="33" customFormat="1" ht="18.75" thickBot="1" x14ac:dyDescent="0.3">
      <c r="A16" s="32" t="s">
        <v>86</v>
      </c>
      <c r="C16" s="176">
        <f>SUM(C8:C15)</f>
        <v>331226.20999999996</v>
      </c>
      <c r="D16" s="34"/>
      <c r="E16" s="176">
        <v>-557460</v>
      </c>
      <c r="F16" s="35">
        <f>C9-C15</f>
        <v>48830</v>
      </c>
    </row>
    <row r="17" spans="1:6" s="38" customFormat="1" ht="18" x14ac:dyDescent="0.25">
      <c r="A17" s="36" t="s">
        <v>16</v>
      </c>
      <c r="B17" s="37"/>
      <c r="C17" s="100"/>
      <c r="D17" s="37"/>
      <c r="E17" s="100"/>
    </row>
    <row r="18" spans="1:6" ht="20.25" customHeight="1" x14ac:dyDescent="0.2">
      <c r="A18" s="101" t="s">
        <v>183</v>
      </c>
      <c r="B18" s="108"/>
      <c r="C18" s="143">
        <v>0</v>
      </c>
      <c r="D18" s="29"/>
      <c r="E18" s="143">
        <v>0</v>
      </c>
    </row>
    <row r="19" spans="1:6" ht="20.25" customHeight="1" x14ac:dyDescent="0.2">
      <c r="A19" s="101" t="s">
        <v>175</v>
      </c>
      <c r="B19" s="108"/>
      <c r="C19" s="143">
        <f>'المركز المالي'!F10-'المركز المالي'!D10</f>
        <v>1443</v>
      </c>
      <c r="D19" s="29"/>
      <c r="E19" s="143">
        <v>-2836</v>
      </c>
    </row>
    <row r="20" spans="1:6" ht="20.25" customHeight="1" x14ac:dyDescent="0.2">
      <c r="A20" s="101" t="s">
        <v>176</v>
      </c>
      <c r="B20" s="108"/>
      <c r="C20" s="143">
        <f>'المركز المالي'!D20-'المركز المالي'!F20</f>
        <v>0</v>
      </c>
      <c r="D20" s="29"/>
      <c r="E20" s="143">
        <v>0</v>
      </c>
    </row>
    <row r="21" spans="1:6" ht="20.25" customHeight="1" thickBot="1" x14ac:dyDescent="0.25">
      <c r="A21" s="101" t="s">
        <v>207</v>
      </c>
      <c r="B21" s="108"/>
      <c r="C21" s="143">
        <v>0</v>
      </c>
      <c r="D21" s="29"/>
      <c r="E21" s="143">
        <v>0</v>
      </c>
    </row>
    <row r="22" spans="1:6" ht="18.75" thickBot="1" x14ac:dyDescent="0.3">
      <c r="A22" s="104" t="s">
        <v>17</v>
      </c>
      <c r="B22" s="105"/>
      <c r="C22" s="144">
        <f>SUM(C16:C21)</f>
        <v>332669.20999999996</v>
      </c>
      <c r="D22" s="8"/>
      <c r="E22" s="144">
        <v>-560296</v>
      </c>
    </row>
    <row r="23" spans="1:6" ht="18" x14ac:dyDescent="0.25">
      <c r="A23" s="97" t="s">
        <v>18</v>
      </c>
      <c r="B23" s="109"/>
      <c r="C23" s="145"/>
      <c r="D23" s="9"/>
      <c r="E23" s="145"/>
    </row>
    <row r="24" spans="1:6" ht="20.25" customHeight="1" x14ac:dyDescent="0.25">
      <c r="A24" s="101" t="s">
        <v>87</v>
      </c>
      <c r="B24" s="109"/>
      <c r="C24" s="145">
        <f>-'6'!F26</f>
        <v>-1450</v>
      </c>
      <c r="D24" s="9"/>
      <c r="E24" s="145">
        <v>-10365</v>
      </c>
      <c r="F24" s="193">
        <v>0</v>
      </c>
    </row>
    <row r="25" spans="1:6" ht="20.25" customHeight="1" thickBot="1" x14ac:dyDescent="0.3">
      <c r="A25" s="101" t="s">
        <v>208</v>
      </c>
      <c r="B25" s="109"/>
      <c r="C25" s="145">
        <v>0</v>
      </c>
      <c r="D25" s="9"/>
      <c r="E25" s="145">
        <v>0</v>
      </c>
    </row>
    <row r="26" spans="1:6" ht="18.75" thickBot="1" x14ac:dyDescent="0.3">
      <c r="A26" s="104" t="s">
        <v>19</v>
      </c>
      <c r="B26" s="105"/>
      <c r="C26" s="144">
        <f>SUM(C24:C25)</f>
        <v>-1450</v>
      </c>
      <c r="D26" s="8"/>
      <c r="E26" s="144">
        <v>-10365</v>
      </c>
    </row>
    <row r="27" spans="1:6" ht="20.25" customHeight="1" x14ac:dyDescent="0.25">
      <c r="A27" s="101" t="s">
        <v>20</v>
      </c>
      <c r="B27" s="109"/>
      <c r="C27" s="145">
        <f>C22+C26</f>
        <v>331219.20999999996</v>
      </c>
      <c r="D27" s="9"/>
      <c r="E27" s="145">
        <v>-570661</v>
      </c>
    </row>
    <row r="28" spans="1:6" ht="20.25" customHeight="1" thickBot="1" x14ac:dyDescent="0.25">
      <c r="A28" s="101" t="s">
        <v>88</v>
      </c>
      <c r="B28" s="102"/>
      <c r="C28" s="143">
        <f>'المركز المالي'!F9</f>
        <v>1317774</v>
      </c>
      <c r="D28" s="29"/>
      <c r="E28" s="143">
        <v>1888434</v>
      </c>
    </row>
    <row r="29" spans="1:6" ht="18.75" thickBot="1" x14ac:dyDescent="0.3">
      <c r="A29" s="104" t="s">
        <v>21</v>
      </c>
      <c r="B29" s="105"/>
      <c r="C29" s="146">
        <f>C27+C28</f>
        <v>1648993.21</v>
      </c>
      <c r="D29" s="8"/>
      <c r="E29" s="146">
        <v>1317773</v>
      </c>
    </row>
    <row r="30" spans="1:6" ht="18.75" thickTop="1" x14ac:dyDescent="0.25">
      <c r="A30" s="6"/>
      <c r="B30" s="4"/>
      <c r="C30" s="147"/>
      <c r="D30" s="8"/>
      <c r="E30" s="147"/>
    </row>
    <row r="31" spans="1:6" ht="18" x14ac:dyDescent="0.2">
      <c r="A31" s="258" t="str">
        <f>'المركز المالي'!A30:F30</f>
        <v>إن الإيضاحات المرفقة من رقم ( 1 ) الى رقم (14) جزأ لايتجزأ من القوائم المالية</v>
      </c>
      <c r="B31" s="258"/>
      <c r="C31" s="258"/>
      <c r="D31" s="258"/>
      <c r="E31" s="31"/>
    </row>
    <row r="33" spans="3:5" x14ac:dyDescent="0.2">
      <c r="C33" s="177">
        <f>C29-'المركز المالي'!D9</f>
        <v>-0.10000000009313226</v>
      </c>
      <c r="E33" s="177"/>
    </row>
  </sheetData>
  <mergeCells count="8">
    <mergeCell ref="E5:F5"/>
    <mergeCell ref="A31:D31"/>
    <mergeCell ref="A1:D1"/>
    <mergeCell ref="A2:D2"/>
    <mergeCell ref="A3:D3"/>
    <mergeCell ref="A4:D4"/>
    <mergeCell ref="A6:D6"/>
    <mergeCell ref="A5:D5"/>
  </mergeCells>
  <printOptions horizontalCentered="1"/>
  <pageMargins left="0.31496062992125984" right="0.08" top="0.15748031496062992" bottom="0.74803149606299213" header="0.31496062992125984" footer="0.31496062992125984"/>
  <pageSetup paperSize="9" scale="80" orientation="portrait" horizontalDpi="4294967293" r:id="rId1"/>
  <headerFooter>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XFB61"/>
  <sheetViews>
    <sheetView rightToLeft="1" view="pageBreakPreview" zoomScale="90" zoomScaleSheetLayoutView="90" workbookViewId="0">
      <selection activeCell="A10" sqref="A10:D10"/>
    </sheetView>
  </sheetViews>
  <sheetFormatPr defaultColWidth="9.140625" defaultRowHeight="21.75" customHeight="1" x14ac:dyDescent="0.25"/>
  <cols>
    <col min="1" max="1" width="55.42578125" style="48" customWidth="1"/>
    <col min="2" max="2" width="4.140625" style="51" customWidth="1"/>
    <col min="3" max="3" width="12.28515625" style="51" customWidth="1"/>
    <col min="4" max="4" width="13.42578125" style="51" customWidth="1"/>
    <col min="5" max="5" width="11.28515625" style="51" customWidth="1"/>
    <col min="6" max="6" width="0.42578125" style="58" customWidth="1"/>
    <col min="7" max="7" width="7.85546875" style="51" customWidth="1"/>
    <col min="8" max="8" width="14.140625" style="51" customWidth="1"/>
    <col min="9" max="9" width="3.5703125" style="51" customWidth="1"/>
    <col min="10" max="10" width="2.42578125" style="51" customWidth="1"/>
    <col min="11" max="11" width="14.5703125" style="51" bestFit="1" customWidth="1"/>
    <col min="12" max="12" width="3.140625" style="51" customWidth="1"/>
    <col min="13" max="13" width="10.42578125" style="51" customWidth="1"/>
    <col min="14" max="14" width="4" style="51" customWidth="1"/>
    <col min="15" max="15" width="2.7109375" style="51" customWidth="1"/>
    <col min="16" max="16" width="10.85546875" style="51" customWidth="1"/>
    <col min="17" max="17" width="3.85546875" style="51" customWidth="1"/>
    <col min="18" max="18" width="14.85546875" style="51" customWidth="1"/>
    <col min="19" max="19" width="3.7109375" style="51" customWidth="1"/>
    <col min="20" max="20" width="14.42578125" style="51" customWidth="1"/>
    <col min="21" max="256" width="9.140625" style="51"/>
    <col min="257" max="257" width="51.7109375" style="51" customWidth="1"/>
    <col min="258" max="258" width="4.28515625" style="51" customWidth="1"/>
    <col min="259" max="259" width="11.85546875" style="51" bestFit="1" customWidth="1"/>
    <col min="260" max="260" width="7.5703125" style="51" customWidth="1"/>
    <col min="261" max="261" width="11.7109375" style="51" customWidth="1"/>
    <col min="262" max="262" width="0.42578125" style="51" customWidth="1"/>
    <col min="263" max="263" width="7.85546875" style="51" customWidth="1"/>
    <col min="264" max="264" width="14.140625" style="51" customWidth="1"/>
    <col min="265" max="265" width="3.5703125" style="51" customWidth="1"/>
    <col min="266" max="266" width="2.42578125" style="51" customWidth="1"/>
    <col min="267" max="267" width="14.5703125" style="51" bestFit="1" customWidth="1"/>
    <col min="268" max="268" width="3.140625" style="51" customWidth="1"/>
    <col min="269" max="269" width="10.42578125" style="51" customWidth="1"/>
    <col min="270" max="270" width="4" style="51" customWidth="1"/>
    <col min="271" max="271" width="2.7109375" style="51" customWidth="1"/>
    <col min="272" max="272" width="10.85546875" style="51" customWidth="1"/>
    <col min="273" max="273" width="3.85546875" style="51" customWidth="1"/>
    <col min="274" max="274" width="14.85546875" style="51" customWidth="1"/>
    <col min="275" max="275" width="3.7109375" style="51" customWidth="1"/>
    <col min="276" max="276" width="14.42578125" style="51" customWidth="1"/>
    <col min="277" max="512" width="9.140625" style="51"/>
    <col min="513" max="513" width="51.7109375" style="51" customWidth="1"/>
    <col min="514" max="514" width="4.28515625" style="51" customWidth="1"/>
    <col min="515" max="515" width="11.85546875" style="51" bestFit="1" customWidth="1"/>
    <col min="516" max="516" width="7.5703125" style="51" customWidth="1"/>
    <col min="517" max="517" width="11.7109375" style="51" customWidth="1"/>
    <col min="518" max="518" width="0.42578125" style="51" customWidth="1"/>
    <col min="519" max="519" width="7.85546875" style="51" customWidth="1"/>
    <col min="520" max="520" width="14.140625" style="51" customWidth="1"/>
    <col min="521" max="521" width="3.5703125" style="51" customWidth="1"/>
    <col min="522" max="522" width="2.42578125" style="51" customWidth="1"/>
    <col min="523" max="523" width="14.5703125" style="51" bestFit="1" customWidth="1"/>
    <col min="524" max="524" width="3.140625" style="51" customWidth="1"/>
    <col min="525" max="525" width="10.42578125" style="51" customWidth="1"/>
    <col min="526" max="526" width="4" style="51" customWidth="1"/>
    <col min="527" max="527" width="2.7109375" style="51" customWidth="1"/>
    <col min="528" max="528" width="10.85546875" style="51" customWidth="1"/>
    <col min="529" max="529" width="3.85546875" style="51" customWidth="1"/>
    <col min="530" max="530" width="14.85546875" style="51" customWidth="1"/>
    <col min="531" max="531" width="3.7109375" style="51" customWidth="1"/>
    <col min="532" max="532" width="14.42578125" style="51" customWidth="1"/>
    <col min="533" max="768" width="9.140625" style="51"/>
    <col min="769" max="769" width="51.7109375" style="51" customWidth="1"/>
    <col min="770" max="770" width="4.28515625" style="51" customWidth="1"/>
    <col min="771" max="771" width="11.85546875" style="51" bestFit="1" customWidth="1"/>
    <col min="772" max="772" width="7.5703125" style="51" customWidth="1"/>
    <col min="773" max="773" width="11.7109375" style="51" customWidth="1"/>
    <col min="774" max="774" width="0.42578125" style="51" customWidth="1"/>
    <col min="775" max="775" width="7.85546875" style="51" customWidth="1"/>
    <col min="776" max="776" width="14.140625" style="51" customWidth="1"/>
    <col min="777" max="777" width="3.5703125" style="51" customWidth="1"/>
    <col min="778" max="778" width="2.42578125" style="51" customWidth="1"/>
    <col min="779" max="779" width="14.5703125" style="51" bestFit="1" customWidth="1"/>
    <col min="780" max="780" width="3.140625" style="51" customWidth="1"/>
    <col min="781" max="781" width="10.42578125" style="51" customWidth="1"/>
    <col min="782" max="782" width="4" style="51" customWidth="1"/>
    <col min="783" max="783" width="2.7109375" style="51" customWidth="1"/>
    <col min="784" max="784" width="10.85546875" style="51" customWidth="1"/>
    <col min="785" max="785" width="3.85546875" style="51" customWidth="1"/>
    <col min="786" max="786" width="14.85546875" style="51" customWidth="1"/>
    <col min="787" max="787" width="3.7109375" style="51" customWidth="1"/>
    <col min="788" max="788" width="14.42578125" style="51" customWidth="1"/>
    <col min="789" max="1024" width="9.140625" style="51"/>
    <col min="1025" max="1025" width="51.7109375" style="51" customWidth="1"/>
    <col min="1026" max="1026" width="4.28515625" style="51" customWidth="1"/>
    <col min="1027" max="1027" width="11.85546875" style="51" bestFit="1" customWidth="1"/>
    <col min="1028" max="1028" width="7.5703125" style="51" customWidth="1"/>
    <col min="1029" max="1029" width="11.7109375" style="51" customWidth="1"/>
    <col min="1030" max="1030" width="0.42578125" style="51" customWidth="1"/>
    <col min="1031" max="1031" width="7.85546875" style="51" customWidth="1"/>
    <col min="1032" max="1032" width="14.140625" style="51" customWidth="1"/>
    <col min="1033" max="1033" width="3.5703125" style="51" customWidth="1"/>
    <col min="1034" max="1034" width="2.42578125" style="51" customWidth="1"/>
    <col min="1035" max="1035" width="14.5703125" style="51" bestFit="1" customWidth="1"/>
    <col min="1036" max="1036" width="3.140625" style="51" customWidth="1"/>
    <col min="1037" max="1037" width="10.42578125" style="51" customWidth="1"/>
    <col min="1038" max="1038" width="4" style="51" customWidth="1"/>
    <col min="1039" max="1039" width="2.7109375" style="51" customWidth="1"/>
    <col min="1040" max="1040" width="10.85546875" style="51" customWidth="1"/>
    <col min="1041" max="1041" width="3.85546875" style="51" customWidth="1"/>
    <col min="1042" max="1042" width="14.85546875" style="51" customWidth="1"/>
    <col min="1043" max="1043" width="3.7109375" style="51" customWidth="1"/>
    <col min="1044" max="1044" width="14.42578125" style="51" customWidth="1"/>
    <col min="1045" max="1280" width="9.140625" style="51"/>
    <col min="1281" max="1281" width="51.7109375" style="51" customWidth="1"/>
    <col min="1282" max="1282" width="4.28515625" style="51" customWidth="1"/>
    <col min="1283" max="1283" width="11.85546875" style="51" bestFit="1" customWidth="1"/>
    <col min="1284" max="1284" width="7.5703125" style="51" customWidth="1"/>
    <col min="1285" max="1285" width="11.7109375" style="51" customWidth="1"/>
    <col min="1286" max="1286" width="0.42578125" style="51" customWidth="1"/>
    <col min="1287" max="1287" width="7.85546875" style="51" customWidth="1"/>
    <col min="1288" max="1288" width="14.140625" style="51" customWidth="1"/>
    <col min="1289" max="1289" width="3.5703125" style="51" customWidth="1"/>
    <col min="1290" max="1290" width="2.42578125" style="51" customWidth="1"/>
    <col min="1291" max="1291" width="14.5703125" style="51" bestFit="1" customWidth="1"/>
    <col min="1292" max="1292" width="3.140625" style="51" customWidth="1"/>
    <col min="1293" max="1293" width="10.42578125" style="51" customWidth="1"/>
    <col min="1294" max="1294" width="4" style="51" customWidth="1"/>
    <col min="1295" max="1295" width="2.7109375" style="51" customWidth="1"/>
    <col min="1296" max="1296" width="10.85546875" style="51" customWidth="1"/>
    <col min="1297" max="1297" width="3.85546875" style="51" customWidth="1"/>
    <col min="1298" max="1298" width="14.85546875" style="51" customWidth="1"/>
    <col min="1299" max="1299" width="3.7109375" style="51" customWidth="1"/>
    <col min="1300" max="1300" width="14.42578125" style="51" customWidth="1"/>
    <col min="1301" max="1536" width="9.140625" style="51"/>
    <col min="1537" max="1537" width="51.7109375" style="51" customWidth="1"/>
    <col min="1538" max="1538" width="4.28515625" style="51" customWidth="1"/>
    <col min="1539" max="1539" width="11.85546875" style="51" bestFit="1" customWidth="1"/>
    <col min="1540" max="1540" width="7.5703125" style="51" customWidth="1"/>
    <col min="1541" max="1541" width="11.7109375" style="51" customWidth="1"/>
    <col min="1542" max="1542" width="0.42578125" style="51" customWidth="1"/>
    <col min="1543" max="1543" width="7.85546875" style="51" customWidth="1"/>
    <col min="1544" max="1544" width="14.140625" style="51" customWidth="1"/>
    <col min="1545" max="1545" width="3.5703125" style="51" customWidth="1"/>
    <col min="1546" max="1546" width="2.42578125" style="51" customWidth="1"/>
    <col min="1547" max="1547" width="14.5703125" style="51" bestFit="1" customWidth="1"/>
    <col min="1548" max="1548" width="3.140625" style="51" customWidth="1"/>
    <col min="1549" max="1549" width="10.42578125" style="51" customWidth="1"/>
    <col min="1550" max="1550" width="4" style="51" customWidth="1"/>
    <col min="1551" max="1551" width="2.7109375" style="51" customWidth="1"/>
    <col min="1552" max="1552" width="10.85546875" style="51" customWidth="1"/>
    <col min="1553" max="1553" width="3.85546875" style="51" customWidth="1"/>
    <col min="1554" max="1554" width="14.85546875" style="51" customWidth="1"/>
    <col min="1555" max="1555" width="3.7109375" style="51" customWidth="1"/>
    <col min="1556" max="1556" width="14.42578125" style="51" customWidth="1"/>
    <col min="1557" max="1792" width="9.140625" style="51"/>
    <col min="1793" max="1793" width="51.7109375" style="51" customWidth="1"/>
    <col min="1794" max="1794" width="4.28515625" style="51" customWidth="1"/>
    <col min="1795" max="1795" width="11.85546875" style="51" bestFit="1" customWidth="1"/>
    <col min="1796" max="1796" width="7.5703125" style="51" customWidth="1"/>
    <col min="1797" max="1797" width="11.7109375" style="51" customWidth="1"/>
    <col min="1798" max="1798" width="0.42578125" style="51" customWidth="1"/>
    <col min="1799" max="1799" width="7.85546875" style="51" customWidth="1"/>
    <col min="1800" max="1800" width="14.140625" style="51" customWidth="1"/>
    <col min="1801" max="1801" width="3.5703125" style="51" customWidth="1"/>
    <col min="1802" max="1802" width="2.42578125" style="51" customWidth="1"/>
    <col min="1803" max="1803" width="14.5703125" style="51" bestFit="1" customWidth="1"/>
    <col min="1804" max="1804" width="3.140625" style="51" customWidth="1"/>
    <col min="1805" max="1805" width="10.42578125" style="51" customWidth="1"/>
    <col min="1806" max="1806" width="4" style="51" customWidth="1"/>
    <col min="1807" max="1807" width="2.7109375" style="51" customWidth="1"/>
    <col min="1808" max="1808" width="10.85546875" style="51" customWidth="1"/>
    <col min="1809" max="1809" width="3.85546875" style="51" customWidth="1"/>
    <col min="1810" max="1810" width="14.85546875" style="51" customWidth="1"/>
    <col min="1811" max="1811" width="3.7109375" style="51" customWidth="1"/>
    <col min="1812" max="1812" width="14.42578125" style="51" customWidth="1"/>
    <col min="1813" max="2048" width="9.140625" style="51"/>
    <col min="2049" max="2049" width="51.7109375" style="51" customWidth="1"/>
    <col min="2050" max="2050" width="4.28515625" style="51" customWidth="1"/>
    <col min="2051" max="2051" width="11.85546875" style="51" bestFit="1" customWidth="1"/>
    <col min="2052" max="2052" width="7.5703125" style="51" customWidth="1"/>
    <col min="2053" max="2053" width="11.7109375" style="51" customWidth="1"/>
    <col min="2054" max="2054" width="0.42578125" style="51" customWidth="1"/>
    <col min="2055" max="2055" width="7.85546875" style="51" customWidth="1"/>
    <col min="2056" max="2056" width="14.140625" style="51" customWidth="1"/>
    <col min="2057" max="2057" width="3.5703125" style="51" customWidth="1"/>
    <col min="2058" max="2058" width="2.42578125" style="51" customWidth="1"/>
    <col min="2059" max="2059" width="14.5703125" style="51" bestFit="1" customWidth="1"/>
    <col min="2060" max="2060" width="3.140625" style="51" customWidth="1"/>
    <col min="2061" max="2061" width="10.42578125" style="51" customWidth="1"/>
    <col min="2062" max="2062" width="4" style="51" customWidth="1"/>
    <col min="2063" max="2063" width="2.7109375" style="51" customWidth="1"/>
    <col min="2064" max="2064" width="10.85546875" style="51" customWidth="1"/>
    <col min="2065" max="2065" width="3.85546875" style="51" customWidth="1"/>
    <col min="2066" max="2066" width="14.85546875" style="51" customWidth="1"/>
    <col min="2067" max="2067" width="3.7109375" style="51" customWidth="1"/>
    <col min="2068" max="2068" width="14.42578125" style="51" customWidth="1"/>
    <col min="2069" max="2304" width="9.140625" style="51"/>
    <col min="2305" max="2305" width="51.7109375" style="51" customWidth="1"/>
    <col min="2306" max="2306" width="4.28515625" style="51" customWidth="1"/>
    <col min="2307" max="2307" width="11.85546875" style="51" bestFit="1" customWidth="1"/>
    <col min="2308" max="2308" width="7.5703125" style="51" customWidth="1"/>
    <col min="2309" max="2309" width="11.7109375" style="51" customWidth="1"/>
    <col min="2310" max="2310" width="0.42578125" style="51" customWidth="1"/>
    <col min="2311" max="2311" width="7.85546875" style="51" customWidth="1"/>
    <col min="2312" max="2312" width="14.140625" style="51" customWidth="1"/>
    <col min="2313" max="2313" width="3.5703125" style="51" customWidth="1"/>
    <col min="2314" max="2314" width="2.42578125" style="51" customWidth="1"/>
    <col min="2315" max="2315" width="14.5703125" style="51" bestFit="1" customWidth="1"/>
    <col min="2316" max="2316" width="3.140625" style="51" customWidth="1"/>
    <col min="2317" max="2317" width="10.42578125" style="51" customWidth="1"/>
    <col min="2318" max="2318" width="4" style="51" customWidth="1"/>
    <col min="2319" max="2319" width="2.7109375" style="51" customWidth="1"/>
    <col min="2320" max="2320" width="10.85546875" style="51" customWidth="1"/>
    <col min="2321" max="2321" width="3.85546875" style="51" customWidth="1"/>
    <col min="2322" max="2322" width="14.85546875" style="51" customWidth="1"/>
    <col min="2323" max="2323" width="3.7109375" style="51" customWidth="1"/>
    <col min="2324" max="2324" width="14.42578125" style="51" customWidth="1"/>
    <col min="2325" max="2560" width="9.140625" style="51"/>
    <col min="2561" max="2561" width="51.7109375" style="51" customWidth="1"/>
    <col min="2562" max="2562" width="4.28515625" style="51" customWidth="1"/>
    <col min="2563" max="2563" width="11.85546875" style="51" bestFit="1" customWidth="1"/>
    <col min="2564" max="2564" width="7.5703125" style="51" customWidth="1"/>
    <col min="2565" max="2565" width="11.7109375" style="51" customWidth="1"/>
    <col min="2566" max="2566" width="0.42578125" style="51" customWidth="1"/>
    <col min="2567" max="2567" width="7.85546875" style="51" customWidth="1"/>
    <col min="2568" max="2568" width="14.140625" style="51" customWidth="1"/>
    <col min="2569" max="2569" width="3.5703125" style="51" customWidth="1"/>
    <col min="2570" max="2570" width="2.42578125" style="51" customWidth="1"/>
    <col min="2571" max="2571" width="14.5703125" style="51" bestFit="1" customWidth="1"/>
    <col min="2572" max="2572" width="3.140625" style="51" customWidth="1"/>
    <col min="2573" max="2573" width="10.42578125" style="51" customWidth="1"/>
    <col min="2574" max="2574" width="4" style="51" customWidth="1"/>
    <col min="2575" max="2575" width="2.7109375" style="51" customWidth="1"/>
    <col min="2576" max="2576" width="10.85546875" style="51" customWidth="1"/>
    <col min="2577" max="2577" width="3.85546875" style="51" customWidth="1"/>
    <col min="2578" max="2578" width="14.85546875" style="51" customWidth="1"/>
    <col min="2579" max="2579" width="3.7109375" style="51" customWidth="1"/>
    <col min="2580" max="2580" width="14.42578125" style="51" customWidth="1"/>
    <col min="2581" max="2816" width="9.140625" style="51"/>
    <col min="2817" max="2817" width="51.7109375" style="51" customWidth="1"/>
    <col min="2818" max="2818" width="4.28515625" style="51" customWidth="1"/>
    <col min="2819" max="2819" width="11.85546875" style="51" bestFit="1" customWidth="1"/>
    <col min="2820" max="2820" width="7.5703125" style="51" customWidth="1"/>
    <col min="2821" max="2821" width="11.7109375" style="51" customWidth="1"/>
    <col min="2822" max="2822" width="0.42578125" style="51" customWidth="1"/>
    <col min="2823" max="2823" width="7.85546875" style="51" customWidth="1"/>
    <col min="2824" max="2824" width="14.140625" style="51" customWidth="1"/>
    <col min="2825" max="2825" width="3.5703125" style="51" customWidth="1"/>
    <col min="2826" max="2826" width="2.42578125" style="51" customWidth="1"/>
    <col min="2827" max="2827" width="14.5703125" style="51" bestFit="1" customWidth="1"/>
    <col min="2828" max="2828" width="3.140625" style="51" customWidth="1"/>
    <col min="2829" max="2829" width="10.42578125" style="51" customWidth="1"/>
    <col min="2830" max="2830" width="4" style="51" customWidth="1"/>
    <col min="2831" max="2831" width="2.7109375" style="51" customWidth="1"/>
    <col min="2832" max="2832" width="10.85546875" style="51" customWidth="1"/>
    <col min="2833" max="2833" width="3.85546875" style="51" customWidth="1"/>
    <col min="2834" max="2834" width="14.85546875" style="51" customWidth="1"/>
    <col min="2835" max="2835" width="3.7109375" style="51" customWidth="1"/>
    <col min="2836" max="2836" width="14.42578125" style="51" customWidth="1"/>
    <col min="2837" max="3072" width="9.140625" style="51"/>
    <col min="3073" max="3073" width="51.7109375" style="51" customWidth="1"/>
    <col min="3074" max="3074" width="4.28515625" style="51" customWidth="1"/>
    <col min="3075" max="3075" width="11.85546875" style="51" bestFit="1" customWidth="1"/>
    <col min="3076" max="3076" width="7.5703125" style="51" customWidth="1"/>
    <col min="3077" max="3077" width="11.7109375" style="51" customWidth="1"/>
    <col min="3078" max="3078" width="0.42578125" style="51" customWidth="1"/>
    <col min="3079" max="3079" width="7.85546875" style="51" customWidth="1"/>
    <col min="3080" max="3080" width="14.140625" style="51" customWidth="1"/>
    <col min="3081" max="3081" width="3.5703125" style="51" customWidth="1"/>
    <col min="3082" max="3082" width="2.42578125" style="51" customWidth="1"/>
    <col min="3083" max="3083" width="14.5703125" style="51" bestFit="1" customWidth="1"/>
    <col min="3084" max="3084" width="3.140625" style="51" customWidth="1"/>
    <col min="3085" max="3085" width="10.42578125" style="51" customWidth="1"/>
    <col min="3086" max="3086" width="4" style="51" customWidth="1"/>
    <col min="3087" max="3087" width="2.7109375" style="51" customWidth="1"/>
    <col min="3088" max="3088" width="10.85546875" style="51" customWidth="1"/>
    <col min="3089" max="3089" width="3.85546875" style="51" customWidth="1"/>
    <col min="3090" max="3090" width="14.85546875" style="51" customWidth="1"/>
    <col min="3091" max="3091" width="3.7109375" style="51" customWidth="1"/>
    <col min="3092" max="3092" width="14.42578125" style="51" customWidth="1"/>
    <col min="3093" max="3328" width="9.140625" style="51"/>
    <col min="3329" max="3329" width="51.7109375" style="51" customWidth="1"/>
    <col min="3330" max="3330" width="4.28515625" style="51" customWidth="1"/>
    <col min="3331" max="3331" width="11.85546875" style="51" bestFit="1" customWidth="1"/>
    <col min="3332" max="3332" width="7.5703125" style="51" customWidth="1"/>
    <col min="3333" max="3333" width="11.7109375" style="51" customWidth="1"/>
    <col min="3334" max="3334" width="0.42578125" style="51" customWidth="1"/>
    <col min="3335" max="3335" width="7.85546875" style="51" customWidth="1"/>
    <col min="3336" max="3336" width="14.140625" style="51" customWidth="1"/>
    <col min="3337" max="3337" width="3.5703125" style="51" customWidth="1"/>
    <col min="3338" max="3338" width="2.42578125" style="51" customWidth="1"/>
    <col min="3339" max="3339" width="14.5703125" style="51" bestFit="1" customWidth="1"/>
    <col min="3340" max="3340" width="3.140625" style="51" customWidth="1"/>
    <col min="3341" max="3341" width="10.42578125" style="51" customWidth="1"/>
    <col min="3342" max="3342" width="4" style="51" customWidth="1"/>
    <col min="3343" max="3343" width="2.7109375" style="51" customWidth="1"/>
    <col min="3344" max="3344" width="10.85546875" style="51" customWidth="1"/>
    <col min="3345" max="3345" width="3.85546875" style="51" customWidth="1"/>
    <col min="3346" max="3346" width="14.85546875" style="51" customWidth="1"/>
    <col min="3347" max="3347" width="3.7109375" style="51" customWidth="1"/>
    <col min="3348" max="3348" width="14.42578125" style="51" customWidth="1"/>
    <col min="3349" max="3584" width="9.140625" style="51"/>
    <col min="3585" max="3585" width="51.7109375" style="51" customWidth="1"/>
    <col min="3586" max="3586" width="4.28515625" style="51" customWidth="1"/>
    <col min="3587" max="3587" width="11.85546875" style="51" bestFit="1" customWidth="1"/>
    <col min="3588" max="3588" width="7.5703125" style="51" customWidth="1"/>
    <col min="3589" max="3589" width="11.7109375" style="51" customWidth="1"/>
    <col min="3590" max="3590" width="0.42578125" style="51" customWidth="1"/>
    <col min="3591" max="3591" width="7.85546875" style="51" customWidth="1"/>
    <col min="3592" max="3592" width="14.140625" style="51" customWidth="1"/>
    <col min="3593" max="3593" width="3.5703125" style="51" customWidth="1"/>
    <col min="3594" max="3594" width="2.42578125" style="51" customWidth="1"/>
    <col min="3595" max="3595" width="14.5703125" style="51" bestFit="1" customWidth="1"/>
    <col min="3596" max="3596" width="3.140625" style="51" customWidth="1"/>
    <col min="3597" max="3597" width="10.42578125" style="51" customWidth="1"/>
    <col min="3598" max="3598" width="4" style="51" customWidth="1"/>
    <col min="3599" max="3599" width="2.7109375" style="51" customWidth="1"/>
    <col min="3600" max="3600" width="10.85546875" style="51" customWidth="1"/>
    <col min="3601" max="3601" width="3.85546875" style="51" customWidth="1"/>
    <col min="3602" max="3602" width="14.85546875" style="51" customWidth="1"/>
    <col min="3603" max="3603" width="3.7109375" style="51" customWidth="1"/>
    <col min="3604" max="3604" width="14.42578125" style="51" customWidth="1"/>
    <col min="3605" max="3840" width="9.140625" style="51"/>
    <col min="3841" max="3841" width="51.7109375" style="51" customWidth="1"/>
    <col min="3842" max="3842" width="4.28515625" style="51" customWidth="1"/>
    <col min="3843" max="3843" width="11.85546875" style="51" bestFit="1" customWidth="1"/>
    <col min="3844" max="3844" width="7.5703125" style="51" customWidth="1"/>
    <col min="3845" max="3845" width="11.7109375" style="51" customWidth="1"/>
    <col min="3846" max="3846" width="0.42578125" style="51" customWidth="1"/>
    <col min="3847" max="3847" width="7.85546875" style="51" customWidth="1"/>
    <col min="3848" max="3848" width="14.140625" style="51" customWidth="1"/>
    <col min="3849" max="3849" width="3.5703125" style="51" customWidth="1"/>
    <col min="3850" max="3850" width="2.42578125" style="51" customWidth="1"/>
    <col min="3851" max="3851" width="14.5703125" style="51" bestFit="1" customWidth="1"/>
    <col min="3852" max="3852" width="3.140625" style="51" customWidth="1"/>
    <col min="3853" max="3853" width="10.42578125" style="51" customWidth="1"/>
    <col min="3854" max="3854" width="4" style="51" customWidth="1"/>
    <col min="3855" max="3855" width="2.7109375" style="51" customWidth="1"/>
    <col min="3856" max="3856" width="10.85546875" style="51" customWidth="1"/>
    <col min="3857" max="3857" width="3.85546875" style="51" customWidth="1"/>
    <col min="3858" max="3858" width="14.85546875" style="51" customWidth="1"/>
    <col min="3859" max="3859" width="3.7109375" style="51" customWidth="1"/>
    <col min="3860" max="3860" width="14.42578125" style="51" customWidth="1"/>
    <col min="3861" max="4096" width="9.140625" style="51"/>
    <col min="4097" max="4097" width="51.7109375" style="51" customWidth="1"/>
    <col min="4098" max="4098" width="4.28515625" style="51" customWidth="1"/>
    <col min="4099" max="4099" width="11.85546875" style="51" bestFit="1" customWidth="1"/>
    <col min="4100" max="4100" width="7.5703125" style="51" customWidth="1"/>
    <col min="4101" max="4101" width="11.7109375" style="51" customWidth="1"/>
    <col min="4102" max="4102" width="0.42578125" style="51" customWidth="1"/>
    <col min="4103" max="4103" width="7.85546875" style="51" customWidth="1"/>
    <col min="4104" max="4104" width="14.140625" style="51" customWidth="1"/>
    <col min="4105" max="4105" width="3.5703125" style="51" customWidth="1"/>
    <col min="4106" max="4106" width="2.42578125" style="51" customWidth="1"/>
    <col min="4107" max="4107" width="14.5703125" style="51" bestFit="1" customWidth="1"/>
    <col min="4108" max="4108" width="3.140625" style="51" customWidth="1"/>
    <col min="4109" max="4109" width="10.42578125" style="51" customWidth="1"/>
    <col min="4110" max="4110" width="4" style="51" customWidth="1"/>
    <col min="4111" max="4111" width="2.7109375" style="51" customWidth="1"/>
    <col min="4112" max="4112" width="10.85546875" style="51" customWidth="1"/>
    <col min="4113" max="4113" width="3.85546875" style="51" customWidth="1"/>
    <col min="4114" max="4114" width="14.85546875" style="51" customWidth="1"/>
    <col min="4115" max="4115" width="3.7109375" style="51" customWidth="1"/>
    <col min="4116" max="4116" width="14.42578125" style="51" customWidth="1"/>
    <col min="4117" max="4352" width="9.140625" style="51"/>
    <col min="4353" max="4353" width="51.7109375" style="51" customWidth="1"/>
    <col min="4354" max="4354" width="4.28515625" style="51" customWidth="1"/>
    <col min="4355" max="4355" width="11.85546875" style="51" bestFit="1" customWidth="1"/>
    <col min="4356" max="4356" width="7.5703125" style="51" customWidth="1"/>
    <col min="4357" max="4357" width="11.7109375" style="51" customWidth="1"/>
    <col min="4358" max="4358" width="0.42578125" style="51" customWidth="1"/>
    <col min="4359" max="4359" width="7.85546875" style="51" customWidth="1"/>
    <col min="4360" max="4360" width="14.140625" style="51" customWidth="1"/>
    <col min="4361" max="4361" width="3.5703125" style="51" customWidth="1"/>
    <col min="4362" max="4362" width="2.42578125" style="51" customWidth="1"/>
    <col min="4363" max="4363" width="14.5703125" style="51" bestFit="1" customWidth="1"/>
    <col min="4364" max="4364" width="3.140625" style="51" customWidth="1"/>
    <col min="4365" max="4365" width="10.42578125" style="51" customWidth="1"/>
    <col min="4366" max="4366" width="4" style="51" customWidth="1"/>
    <col min="4367" max="4367" width="2.7109375" style="51" customWidth="1"/>
    <col min="4368" max="4368" width="10.85546875" style="51" customWidth="1"/>
    <col min="4369" max="4369" width="3.85546875" style="51" customWidth="1"/>
    <col min="4370" max="4370" width="14.85546875" style="51" customWidth="1"/>
    <col min="4371" max="4371" width="3.7109375" style="51" customWidth="1"/>
    <col min="4372" max="4372" width="14.42578125" style="51" customWidth="1"/>
    <col min="4373" max="4608" width="9.140625" style="51"/>
    <col min="4609" max="4609" width="51.7109375" style="51" customWidth="1"/>
    <col min="4610" max="4610" width="4.28515625" style="51" customWidth="1"/>
    <col min="4611" max="4611" width="11.85546875" style="51" bestFit="1" customWidth="1"/>
    <col min="4612" max="4612" width="7.5703125" style="51" customWidth="1"/>
    <col min="4613" max="4613" width="11.7109375" style="51" customWidth="1"/>
    <col min="4614" max="4614" width="0.42578125" style="51" customWidth="1"/>
    <col min="4615" max="4615" width="7.85546875" style="51" customWidth="1"/>
    <col min="4616" max="4616" width="14.140625" style="51" customWidth="1"/>
    <col min="4617" max="4617" width="3.5703125" style="51" customWidth="1"/>
    <col min="4618" max="4618" width="2.42578125" style="51" customWidth="1"/>
    <col min="4619" max="4619" width="14.5703125" style="51" bestFit="1" customWidth="1"/>
    <col min="4620" max="4620" width="3.140625" style="51" customWidth="1"/>
    <col min="4621" max="4621" width="10.42578125" style="51" customWidth="1"/>
    <col min="4622" max="4622" width="4" style="51" customWidth="1"/>
    <col min="4623" max="4623" width="2.7109375" style="51" customWidth="1"/>
    <col min="4624" max="4624" width="10.85546875" style="51" customWidth="1"/>
    <col min="4625" max="4625" width="3.85546875" style="51" customWidth="1"/>
    <col min="4626" max="4626" width="14.85546875" style="51" customWidth="1"/>
    <col min="4627" max="4627" width="3.7109375" style="51" customWidth="1"/>
    <col min="4628" max="4628" width="14.42578125" style="51" customWidth="1"/>
    <col min="4629" max="4864" width="9.140625" style="51"/>
    <col min="4865" max="4865" width="51.7109375" style="51" customWidth="1"/>
    <col min="4866" max="4866" width="4.28515625" style="51" customWidth="1"/>
    <col min="4867" max="4867" width="11.85546875" style="51" bestFit="1" customWidth="1"/>
    <col min="4868" max="4868" width="7.5703125" style="51" customWidth="1"/>
    <col min="4869" max="4869" width="11.7109375" style="51" customWidth="1"/>
    <col min="4870" max="4870" width="0.42578125" style="51" customWidth="1"/>
    <col min="4871" max="4871" width="7.85546875" style="51" customWidth="1"/>
    <col min="4872" max="4872" width="14.140625" style="51" customWidth="1"/>
    <col min="4873" max="4873" width="3.5703125" style="51" customWidth="1"/>
    <col min="4874" max="4874" width="2.42578125" style="51" customWidth="1"/>
    <col min="4875" max="4875" width="14.5703125" style="51" bestFit="1" customWidth="1"/>
    <col min="4876" max="4876" width="3.140625" style="51" customWidth="1"/>
    <col min="4877" max="4877" width="10.42578125" style="51" customWidth="1"/>
    <col min="4878" max="4878" width="4" style="51" customWidth="1"/>
    <col min="4879" max="4879" width="2.7109375" style="51" customWidth="1"/>
    <col min="4880" max="4880" width="10.85546875" style="51" customWidth="1"/>
    <col min="4881" max="4881" width="3.85546875" style="51" customWidth="1"/>
    <col min="4882" max="4882" width="14.85546875" style="51" customWidth="1"/>
    <col min="4883" max="4883" width="3.7109375" style="51" customWidth="1"/>
    <col min="4884" max="4884" width="14.42578125" style="51" customWidth="1"/>
    <col min="4885" max="5120" width="9.140625" style="51"/>
    <col min="5121" max="5121" width="51.7109375" style="51" customWidth="1"/>
    <col min="5122" max="5122" width="4.28515625" style="51" customWidth="1"/>
    <col min="5123" max="5123" width="11.85546875" style="51" bestFit="1" customWidth="1"/>
    <col min="5124" max="5124" width="7.5703125" style="51" customWidth="1"/>
    <col min="5125" max="5125" width="11.7109375" style="51" customWidth="1"/>
    <col min="5126" max="5126" width="0.42578125" style="51" customWidth="1"/>
    <col min="5127" max="5127" width="7.85546875" style="51" customWidth="1"/>
    <col min="5128" max="5128" width="14.140625" style="51" customWidth="1"/>
    <col min="5129" max="5129" width="3.5703125" style="51" customWidth="1"/>
    <col min="5130" max="5130" width="2.42578125" style="51" customWidth="1"/>
    <col min="5131" max="5131" width="14.5703125" style="51" bestFit="1" customWidth="1"/>
    <col min="5132" max="5132" width="3.140625" style="51" customWidth="1"/>
    <col min="5133" max="5133" width="10.42578125" style="51" customWidth="1"/>
    <col min="5134" max="5134" width="4" style="51" customWidth="1"/>
    <col min="5135" max="5135" width="2.7109375" style="51" customWidth="1"/>
    <col min="5136" max="5136" width="10.85546875" style="51" customWidth="1"/>
    <col min="5137" max="5137" width="3.85546875" style="51" customWidth="1"/>
    <col min="5138" max="5138" width="14.85546875" style="51" customWidth="1"/>
    <col min="5139" max="5139" width="3.7109375" style="51" customWidth="1"/>
    <col min="5140" max="5140" width="14.42578125" style="51" customWidth="1"/>
    <col min="5141" max="5376" width="9.140625" style="51"/>
    <col min="5377" max="5377" width="51.7109375" style="51" customWidth="1"/>
    <col min="5378" max="5378" width="4.28515625" style="51" customWidth="1"/>
    <col min="5379" max="5379" width="11.85546875" style="51" bestFit="1" customWidth="1"/>
    <col min="5380" max="5380" width="7.5703125" style="51" customWidth="1"/>
    <col min="5381" max="5381" width="11.7109375" style="51" customWidth="1"/>
    <col min="5382" max="5382" width="0.42578125" style="51" customWidth="1"/>
    <col min="5383" max="5383" width="7.85546875" style="51" customWidth="1"/>
    <col min="5384" max="5384" width="14.140625" style="51" customWidth="1"/>
    <col min="5385" max="5385" width="3.5703125" style="51" customWidth="1"/>
    <col min="5386" max="5386" width="2.42578125" style="51" customWidth="1"/>
    <col min="5387" max="5387" width="14.5703125" style="51" bestFit="1" customWidth="1"/>
    <col min="5388" max="5388" width="3.140625" style="51" customWidth="1"/>
    <col min="5389" max="5389" width="10.42578125" style="51" customWidth="1"/>
    <col min="5390" max="5390" width="4" style="51" customWidth="1"/>
    <col min="5391" max="5391" width="2.7109375" style="51" customWidth="1"/>
    <col min="5392" max="5392" width="10.85546875" style="51" customWidth="1"/>
    <col min="5393" max="5393" width="3.85546875" style="51" customWidth="1"/>
    <col min="5394" max="5394" width="14.85546875" style="51" customWidth="1"/>
    <col min="5395" max="5395" width="3.7109375" style="51" customWidth="1"/>
    <col min="5396" max="5396" width="14.42578125" style="51" customWidth="1"/>
    <col min="5397" max="5632" width="9.140625" style="51"/>
    <col min="5633" max="5633" width="51.7109375" style="51" customWidth="1"/>
    <col min="5634" max="5634" width="4.28515625" style="51" customWidth="1"/>
    <col min="5635" max="5635" width="11.85546875" style="51" bestFit="1" customWidth="1"/>
    <col min="5636" max="5636" width="7.5703125" style="51" customWidth="1"/>
    <col min="5637" max="5637" width="11.7109375" style="51" customWidth="1"/>
    <col min="5638" max="5638" width="0.42578125" style="51" customWidth="1"/>
    <col min="5639" max="5639" width="7.85546875" style="51" customWidth="1"/>
    <col min="5640" max="5640" width="14.140625" style="51" customWidth="1"/>
    <col min="5641" max="5641" width="3.5703125" style="51" customWidth="1"/>
    <col min="5642" max="5642" width="2.42578125" style="51" customWidth="1"/>
    <col min="5643" max="5643" width="14.5703125" style="51" bestFit="1" customWidth="1"/>
    <col min="5644" max="5644" width="3.140625" style="51" customWidth="1"/>
    <col min="5645" max="5645" width="10.42578125" style="51" customWidth="1"/>
    <col min="5646" max="5646" width="4" style="51" customWidth="1"/>
    <col min="5647" max="5647" width="2.7109375" style="51" customWidth="1"/>
    <col min="5648" max="5648" width="10.85546875" style="51" customWidth="1"/>
    <col min="5649" max="5649" width="3.85546875" style="51" customWidth="1"/>
    <col min="5650" max="5650" width="14.85546875" style="51" customWidth="1"/>
    <col min="5651" max="5651" width="3.7109375" style="51" customWidth="1"/>
    <col min="5652" max="5652" width="14.42578125" style="51" customWidth="1"/>
    <col min="5653" max="5888" width="9.140625" style="51"/>
    <col min="5889" max="5889" width="51.7109375" style="51" customWidth="1"/>
    <col min="5890" max="5890" width="4.28515625" style="51" customWidth="1"/>
    <col min="5891" max="5891" width="11.85546875" style="51" bestFit="1" customWidth="1"/>
    <col min="5892" max="5892" width="7.5703125" style="51" customWidth="1"/>
    <col min="5893" max="5893" width="11.7109375" style="51" customWidth="1"/>
    <col min="5894" max="5894" width="0.42578125" style="51" customWidth="1"/>
    <col min="5895" max="5895" width="7.85546875" style="51" customWidth="1"/>
    <col min="5896" max="5896" width="14.140625" style="51" customWidth="1"/>
    <col min="5897" max="5897" width="3.5703125" style="51" customWidth="1"/>
    <col min="5898" max="5898" width="2.42578125" style="51" customWidth="1"/>
    <col min="5899" max="5899" width="14.5703125" style="51" bestFit="1" customWidth="1"/>
    <col min="5900" max="5900" width="3.140625" style="51" customWidth="1"/>
    <col min="5901" max="5901" width="10.42578125" style="51" customWidth="1"/>
    <col min="5902" max="5902" width="4" style="51" customWidth="1"/>
    <col min="5903" max="5903" width="2.7109375" style="51" customWidth="1"/>
    <col min="5904" max="5904" width="10.85546875" style="51" customWidth="1"/>
    <col min="5905" max="5905" width="3.85546875" style="51" customWidth="1"/>
    <col min="5906" max="5906" width="14.85546875" style="51" customWidth="1"/>
    <col min="5907" max="5907" width="3.7109375" style="51" customWidth="1"/>
    <col min="5908" max="5908" width="14.42578125" style="51" customWidth="1"/>
    <col min="5909" max="6144" width="9.140625" style="51"/>
    <col min="6145" max="6145" width="51.7109375" style="51" customWidth="1"/>
    <col min="6146" max="6146" width="4.28515625" style="51" customWidth="1"/>
    <col min="6147" max="6147" width="11.85546875" style="51" bestFit="1" customWidth="1"/>
    <col min="6148" max="6148" width="7.5703125" style="51" customWidth="1"/>
    <col min="6149" max="6149" width="11.7109375" style="51" customWidth="1"/>
    <col min="6150" max="6150" width="0.42578125" style="51" customWidth="1"/>
    <col min="6151" max="6151" width="7.85546875" style="51" customWidth="1"/>
    <col min="6152" max="6152" width="14.140625" style="51" customWidth="1"/>
    <col min="6153" max="6153" width="3.5703125" style="51" customWidth="1"/>
    <col min="6154" max="6154" width="2.42578125" style="51" customWidth="1"/>
    <col min="6155" max="6155" width="14.5703125" style="51" bestFit="1" customWidth="1"/>
    <col min="6156" max="6156" width="3.140625" style="51" customWidth="1"/>
    <col min="6157" max="6157" width="10.42578125" style="51" customWidth="1"/>
    <col min="6158" max="6158" width="4" style="51" customWidth="1"/>
    <col min="6159" max="6159" width="2.7109375" style="51" customWidth="1"/>
    <col min="6160" max="6160" width="10.85546875" style="51" customWidth="1"/>
    <col min="6161" max="6161" width="3.85546875" style="51" customWidth="1"/>
    <col min="6162" max="6162" width="14.85546875" style="51" customWidth="1"/>
    <col min="6163" max="6163" width="3.7109375" style="51" customWidth="1"/>
    <col min="6164" max="6164" width="14.42578125" style="51" customWidth="1"/>
    <col min="6165" max="6400" width="9.140625" style="51"/>
    <col min="6401" max="6401" width="51.7109375" style="51" customWidth="1"/>
    <col min="6402" max="6402" width="4.28515625" style="51" customWidth="1"/>
    <col min="6403" max="6403" width="11.85546875" style="51" bestFit="1" customWidth="1"/>
    <col min="6404" max="6404" width="7.5703125" style="51" customWidth="1"/>
    <col min="6405" max="6405" width="11.7109375" style="51" customWidth="1"/>
    <col min="6406" max="6406" width="0.42578125" style="51" customWidth="1"/>
    <col min="6407" max="6407" width="7.85546875" style="51" customWidth="1"/>
    <col min="6408" max="6408" width="14.140625" style="51" customWidth="1"/>
    <col min="6409" max="6409" width="3.5703125" style="51" customWidth="1"/>
    <col min="6410" max="6410" width="2.42578125" style="51" customWidth="1"/>
    <col min="6411" max="6411" width="14.5703125" style="51" bestFit="1" customWidth="1"/>
    <col min="6412" max="6412" width="3.140625" style="51" customWidth="1"/>
    <col min="6413" max="6413" width="10.42578125" style="51" customWidth="1"/>
    <col min="6414" max="6414" width="4" style="51" customWidth="1"/>
    <col min="6415" max="6415" width="2.7109375" style="51" customWidth="1"/>
    <col min="6416" max="6416" width="10.85546875" style="51" customWidth="1"/>
    <col min="6417" max="6417" width="3.85546875" style="51" customWidth="1"/>
    <col min="6418" max="6418" width="14.85546875" style="51" customWidth="1"/>
    <col min="6419" max="6419" width="3.7109375" style="51" customWidth="1"/>
    <col min="6420" max="6420" width="14.42578125" style="51" customWidth="1"/>
    <col min="6421" max="6656" width="9.140625" style="51"/>
    <col min="6657" max="6657" width="51.7109375" style="51" customWidth="1"/>
    <col min="6658" max="6658" width="4.28515625" style="51" customWidth="1"/>
    <col min="6659" max="6659" width="11.85546875" style="51" bestFit="1" customWidth="1"/>
    <col min="6660" max="6660" width="7.5703125" style="51" customWidth="1"/>
    <col min="6661" max="6661" width="11.7109375" style="51" customWidth="1"/>
    <col min="6662" max="6662" width="0.42578125" style="51" customWidth="1"/>
    <col min="6663" max="6663" width="7.85546875" style="51" customWidth="1"/>
    <col min="6664" max="6664" width="14.140625" style="51" customWidth="1"/>
    <col min="6665" max="6665" width="3.5703125" style="51" customWidth="1"/>
    <col min="6666" max="6666" width="2.42578125" style="51" customWidth="1"/>
    <col min="6667" max="6667" width="14.5703125" style="51" bestFit="1" customWidth="1"/>
    <col min="6668" max="6668" width="3.140625" style="51" customWidth="1"/>
    <col min="6669" max="6669" width="10.42578125" style="51" customWidth="1"/>
    <col min="6670" max="6670" width="4" style="51" customWidth="1"/>
    <col min="6671" max="6671" width="2.7109375" style="51" customWidth="1"/>
    <col min="6672" max="6672" width="10.85546875" style="51" customWidth="1"/>
    <col min="6673" max="6673" width="3.85546875" style="51" customWidth="1"/>
    <col min="6674" max="6674" width="14.85546875" style="51" customWidth="1"/>
    <col min="6675" max="6675" width="3.7109375" style="51" customWidth="1"/>
    <col min="6676" max="6676" width="14.42578125" style="51" customWidth="1"/>
    <col min="6677" max="6912" width="9.140625" style="51"/>
    <col min="6913" max="6913" width="51.7109375" style="51" customWidth="1"/>
    <col min="6914" max="6914" width="4.28515625" style="51" customWidth="1"/>
    <col min="6915" max="6915" width="11.85546875" style="51" bestFit="1" customWidth="1"/>
    <col min="6916" max="6916" width="7.5703125" style="51" customWidth="1"/>
    <col min="6917" max="6917" width="11.7109375" style="51" customWidth="1"/>
    <col min="6918" max="6918" width="0.42578125" style="51" customWidth="1"/>
    <col min="6919" max="6919" width="7.85546875" style="51" customWidth="1"/>
    <col min="6920" max="6920" width="14.140625" style="51" customWidth="1"/>
    <col min="6921" max="6921" width="3.5703125" style="51" customWidth="1"/>
    <col min="6922" max="6922" width="2.42578125" style="51" customWidth="1"/>
    <col min="6923" max="6923" width="14.5703125" style="51" bestFit="1" customWidth="1"/>
    <col min="6924" max="6924" width="3.140625" style="51" customWidth="1"/>
    <col min="6925" max="6925" width="10.42578125" style="51" customWidth="1"/>
    <col min="6926" max="6926" width="4" style="51" customWidth="1"/>
    <col min="6927" max="6927" width="2.7109375" style="51" customWidth="1"/>
    <col min="6928" max="6928" width="10.85546875" style="51" customWidth="1"/>
    <col min="6929" max="6929" width="3.85546875" style="51" customWidth="1"/>
    <col min="6930" max="6930" width="14.85546875" style="51" customWidth="1"/>
    <col min="6931" max="6931" width="3.7109375" style="51" customWidth="1"/>
    <col min="6932" max="6932" width="14.42578125" style="51" customWidth="1"/>
    <col min="6933" max="7168" width="9.140625" style="51"/>
    <col min="7169" max="7169" width="51.7109375" style="51" customWidth="1"/>
    <col min="7170" max="7170" width="4.28515625" style="51" customWidth="1"/>
    <col min="7171" max="7171" width="11.85546875" style="51" bestFit="1" customWidth="1"/>
    <col min="7172" max="7172" width="7.5703125" style="51" customWidth="1"/>
    <col min="7173" max="7173" width="11.7109375" style="51" customWidth="1"/>
    <col min="7174" max="7174" width="0.42578125" style="51" customWidth="1"/>
    <col min="7175" max="7175" width="7.85546875" style="51" customWidth="1"/>
    <col min="7176" max="7176" width="14.140625" style="51" customWidth="1"/>
    <col min="7177" max="7177" width="3.5703125" style="51" customWidth="1"/>
    <col min="7178" max="7178" width="2.42578125" style="51" customWidth="1"/>
    <col min="7179" max="7179" width="14.5703125" style="51" bestFit="1" customWidth="1"/>
    <col min="7180" max="7180" width="3.140625" style="51" customWidth="1"/>
    <col min="7181" max="7181" width="10.42578125" style="51" customWidth="1"/>
    <col min="7182" max="7182" width="4" style="51" customWidth="1"/>
    <col min="7183" max="7183" width="2.7109375" style="51" customWidth="1"/>
    <col min="7184" max="7184" width="10.85546875" style="51" customWidth="1"/>
    <col min="7185" max="7185" width="3.85546875" style="51" customWidth="1"/>
    <col min="7186" max="7186" width="14.85546875" style="51" customWidth="1"/>
    <col min="7187" max="7187" width="3.7109375" style="51" customWidth="1"/>
    <col min="7188" max="7188" width="14.42578125" style="51" customWidth="1"/>
    <col min="7189" max="7424" width="9.140625" style="51"/>
    <col min="7425" max="7425" width="51.7109375" style="51" customWidth="1"/>
    <col min="7426" max="7426" width="4.28515625" style="51" customWidth="1"/>
    <col min="7427" max="7427" width="11.85546875" style="51" bestFit="1" customWidth="1"/>
    <col min="7428" max="7428" width="7.5703125" style="51" customWidth="1"/>
    <col min="7429" max="7429" width="11.7109375" style="51" customWidth="1"/>
    <col min="7430" max="7430" width="0.42578125" style="51" customWidth="1"/>
    <col min="7431" max="7431" width="7.85546875" style="51" customWidth="1"/>
    <col min="7432" max="7432" width="14.140625" style="51" customWidth="1"/>
    <col min="7433" max="7433" width="3.5703125" style="51" customWidth="1"/>
    <col min="7434" max="7434" width="2.42578125" style="51" customWidth="1"/>
    <col min="7435" max="7435" width="14.5703125" style="51" bestFit="1" customWidth="1"/>
    <col min="7436" max="7436" width="3.140625" style="51" customWidth="1"/>
    <col min="7437" max="7437" width="10.42578125" style="51" customWidth="1"/>
    <col min="7438" max="7438" width="4" style="51" customWidth="1"/>
    <col min="7439" max="7439" width="2.7109375" style="51" customWidth="1"/>
    <col min="7440" max="7440" width="10.85546875" style="51" customWidth="1"/>
    <col min="7441" max="7441" width="3.85546875" style="51" customWidth="1"/>
    <col min="7442" max="7442" width="14.85546875" style="51" customWidth="1"/>
    <col min="7443" max="7443" width="3.7109375" style="51" customWidth="1"/>
    <col min="7444" max="7444" width="14.42578125" style="51" customWidth="1"/>
    <col min="7445" max="7680" width="9.140625" style="51"/>
    <col min="7681" max="7681" width="51.7109375" style="51" customWidth="1"/>
    <col min="7682" max="7682" width="4.28515625" style="51" customWidth="1"/>
    <col min="7683" max="7683" width="11.85546875" style="51" bestFit="1" customWidth="1"/>
    <col min="7684" max="7684" width="7.5703125" style="51" customWidth="1"/>
    <col min="7685" max="7685" width="11.7109375" style="51" customWidth="1"/>
    <col min="7686" max="7686" width="0.42578125" style="51" customWidth="1"/>
    <col min="7687" max="7687" width="7.85546875" style="51" customWidth="1"/>
    <col min="7688" max="7688" width="14.140625" style="51" customWidth="1"/>
    <col min="7689" max="7689" width="3.5703125" style="51" customWidth="1"/>
    <col min="7690" max="7690" width="2.42578125" style="51" customWidth="1"/>
    <col min="7691" max="7691" width="14.5703125" style="51" bestFit="1" customWidth="1"/>
    <col min="7692" max="7692" width="3.140625" style="51" customWidth="1"/>
    <col min="7693" max="7693" width="10.42578125" style="51" customWidth="1"/>
    <col min="7694" max="7694" width="4" style="51" customWidth="1"/>
    <col min="7695" max="7695" width="2.7109375" style="51" customWidth="1"/>
    <col min="7696" max="7696" width="10.85546875" style="51" customWidth="1"/>
    <col min="7697" max="7697" width="3.85546875" style="51" customWidth="1"/>
    <col min="7698" max="7698" width="14.85546875" style="51" customWidth="1"/>
    <col min="7699" max="7699" width="3.7109375" style="51" customWidth="1"/>
    <col min="7700" max="7700" width="14.42578125" style="51" customWidth="1"/>
    <col min="7701" max="7936" width="9.140625" style="51"/>
    <col min="7937" max="7937" width="51.7109375" style="51" customWidth="1"/>
    <col min="7938" max="7938" width="4.28515625" style="51" customWidth="1"/>
    <col min="7939" max="7939" width="11.85546875" style="51" bestFit="1" customWidth="1"/>
    <col min="7940" max="7940" width="7.5703125" style="51" customWidth="1"/>
    <col min="7941" max="7941" width="11.7109375" style="51" customWidth="1"/>
    <col min="7942" max="7942" width="0.42578125" style="51" customWidth="1"/>
    <col min="7943" max="7943" width="7.85546875" style="51" customWidth="1"/>
    <col min="7944" max="7944" width="14.140625" style="51" customWidth="1"/>
    <col min="7945" max="7945" width="3.5703125" style="51" customWidth="1"/>
    <col min="7946" max="7946" width="2.42578125" style="51" customWidth="1"/>
    <col min="7947" max="7947" width="14.5703125" style="51" bestFit="1" customWidth="1"/>
    <col min="7948" max="7948" width="3.140625" style="51" customWidth="1"/>
    <col min="7949" max="7949" width="10.42578125" style="51" customWidth="1"/>
    <col min="7950" max="7950" width="4" style="51" customWidth="1"/>
    <col min="7951" max="7951" width="2.7109375" style="51" customWidth="1"/>
    <col min="7952" max="7952" width="10.85546875" style="51" customWidth="1"/>
    <col min="7953" max="7953" width="3.85546875" style="51" customWidth="1"/>
    <col min="7954" max="7954" width="14.85546875" style="51" customWidth="1"/>
    <col min="7955" max="7955" width="3.7109375" style="51" customWidth="1"/>
    <col min="7956" max="7956" width="14.42578125" style="51" customWidth="1"/>
    <col min="7957" max="8192" width="9.140625" style="51"/>
    <col min="8193" max="8193" width="51.7109375" style="51" customWidth="1"/>
    <col min="8194" max="8194" width="4.28515625" style="51" customWidth="1"/>
    <col min="8195" max="8195" width="11.85546875" style="51" bestFit="1" customWidth="1"/>
    <col min="8196" max="8196" width="7.5703125" style="51" customWidth="1"/>
    <col min="8197" max="8197" width="11.7109375" style="51" customWidth="1"/>
    <col min="8198" max="8198" width="0.42578125" style="51" customWidth="1"/>
    <col min="8199" max="8199" width="7.85546875" style="51" customWidth="1"/>
    <col min="8200" max="8200" width="14.140625" style="51" customWidth="1"/>
    <col min="8201" max="8201" width="3.5703125" style="51" customWidth="1"/>
    <col min="8202" max="8202" width="2.42578125" style="51" customWidth="1"/>
    <col min="8203" max="8203" width="14.5703125" style="51" bestFit="1" customWidth="1"/>
    <col min="8204" max="8204" width="3.140625" style="51" customWidth="1"/>
    <col min="8205" max="8205" width="10.42578125" style="51" customWidth="1"/>
    <col min="8206" max="8206" width="4" style="51" customWidth="1"/>
    <col min="8207" max="8207" width="2.7109375" style="51" customWidth="1"/>
    <col min="8208" max="8208" width="10.85546875" style="51" customWidth="1"/>
    <col min="8209" max="8209" width="3.85546875" style="51" customWidth="1"/>
    <col min="8210" max="8210" width="14.85546875" style="51" customWidth="1"/>
    <col min="8211" max="8211" width="3.7109375" style="51" customWidth="1"/>
    <col min="8212" max="8212" width="14.42578125" style="51" customWidth="1"/>
    <col min="8213" max="8448" width="9.140625" style="51"/>
    <col min="8449" max="8449" width="51.7109375" style="51" customWidth="1"/>
    <col min="8450" max="8450" width="4.28515625" style="51" customWidth="1"/>
    <col min="8451" max="8451" width="11.85546875" style="51" bestFit="1" customWidth="1"/>
    <col min="8452" max="8452" width="7.5703125" style="51" customWidth="1"/>
    <col min="8453" max="8453" width="11.7109375" style="51" customWidth="1"/>
    <col min="8454" max="8454" width="0.42578125" style="51" customWidth="1"/>
    <col min="8455" max="8455" width="7.85546875" style="51" customWidth="1"/>
    <col min="8456" max="8456" width="14.140625" style="51" customWidth="1"/>
    <col min="8457" max="8457" width="3.5703125" style="51" customWidth="1"/>
    <col min="8458" max="8458" width="2.42578125" style="51" customWidth="1"/>
    <col min="8459" max="8459" width="14.5703125" style="51" bestFit="1" customWidth="1"/>
    <col min="8460" max="8460" width="3.140625" style="51" customWidth="1"/>
    <col min="8461" max="8461" width="10.42578125" style="51" customWidth="1"/>
    <col min="8462" max="8462" width="4" style="51" customWidth="1"/>
    <col min="8463" max="8463" width="2.7109375" style="51" customWidth="1"/>
    <col min="8464" max="8464" width="10.85546875" style="51" customWidth="1"/>
    <col min="8465" max="8465" width="3.85546875" style="51" customWidth="1"/>
    <col min="8466" max="8466" width="14.85546875" style="51" customWidth="1"/>
    <col min="8467" max="8467" width="3.7109375" style="51" customWidth="1"/>
    <col min="8468" max="8468" width="14.42578125" style="51" customWidth="1"/>
    <col min="8469" max="8704" width="9.140625" style="51"/>
    <col min="8705" max="8705" width="51.7109375" style="51" customWidth="1"/>
    <col min="8706" max="8706" width="4.28515625" style="51" customWidth="1"/>
    <col min="8707" max="8707" width="11.85546875" style="51" bestFit="1" customWidth="1"/>
    <col min="8708" max="8708" width="7.5703125" style="51" customWidth="1"/>
    <col min="8709" max="8709" width="11.7109375" style="51" customWidth="1"/>
    <col min="8710" max="8710" width="0.42578125" style="51" customWidth="1"/>
    <col min="8711" max="8711" width="7.85546875" style="51" customWidth="1"/>
    <col min="8712" max="8712" width="14.140625" style="51" customWidth="1"/>
    <col min="8713" max="8713" width="3.5703125" style="51" customWidth="1"/>
    <col min="8714" max="8714" width="2.42578125" style="51" customWidth="1"/>
    <col min="8715" max="8715" width="14.5703125" style="51" bestFit="1" customWidth="1"/>
    <col min="8716" max="8716" width="3.140625" style="51" customWidth="1"/>
    <col min="8717" max="8717" width="10.42578125" style="51" customWidth="1"/>
    <col min="8718" max="8718" width="4" style="51" customWidth="1"/>
    <col min="8719" max="8719" width="2.7109375" style="51" customWidth="1"/>
    <col min="8720" max="8720" width="10.85546875" style="51" customWidth="1"/>
    <col min="8721" max="8721" width="3.85546875" style="51" customWidth="1"/>
    <col min="8722" max="8722" width="14.85546875" style="51" customWidth="1"/>
    <col min="8723" max="8723" width="3.7109375" style="51" customWidth="1"/>
    <col min="8724" max="8724" width="14.42578125" style="51" customWidth="1"/>
    <col min="8725" max="8960" width="9.140625" style="51"/>
    <col min="8961" max="8961" width="51.7109375" style="51" customWidth="1"/>
    <col min="8962" max="8962" width="4.28515625" style="51" customWidth="1"/>
    <col min="8963" max="8963" width="11.85546875" style="51" bestFit="1" customWidth="1"/>
    <col min="8964" max="8964" width="7.5703125" style="51" customWidth="1"/>
    <col min="8965" max="8965" width="11.7109375" style="51" customWidth="1"/>
    <col min="8966" max="8966" width="0.42578125" style="51" customWidth="1"/>
    <col min="8967" max="8967" width="7.85546875" style="51" customWidth="1"/>
    <col min="8968" max="8968" width="14.140625" style="51" customWidth="1"/>
    <col min="8969" max="8969" width="3.5703125" style="51" customWidth="1"/>
    <col min="8970" max="8970" width="2.42578125" style="51" customWidth="1"/>
    <col min="8971" max="8971" width="14.5703125" style="51" bestFit="1" customWidth="1"/>
    <col min="8972" max="8972" width="3.140625" style="51" customWidth="1"/>
    <col min="8973" max="8973" width="10.42578125" style="51" customWidth="1"/>
    <col min="8974" max="8974" width="4" style="51" customWidth="1"/>
    <col min="8975" max="8975" width="2.7109375" style="51" customWidth="1"/>
    <col min="8976" max="8976" width="10.85546875" style="51" customWidth="1"/>
    <col min="8977" max="8977" width="3.85546875" style="51" customWidth="1"/>
    <col min="8978" max="8978" width="14.85546875" style="51" customWidth="1"/>
    <col min="8979" max="8979" width="3.7109375" style="51" customWidth="1"/>
    <col min="8980" max="8980" width="14.42578125" style="51" customWidth="1"/>
    <col min="8981" max="9216" width="9.140625" style="51"/>
    <col min="9217" max="9217" width="51.7109375" style="51" customWidth="1"/>
    <col min="9218" max="9218" width="4.28515625" style="51" customWidth="1"/>
    <col min="9219" max="9219" width="11.85546875" style="51" bestFit="1" customWidth="1"/>
    <col min="9220" max="9220" width="7.5703125" style="51" customWidth="1"/>
    <col min="9221" max="9221" width="11.7109375" style="51" customWidth="1"/>
    <col min="9222" max="9222" width="0.42578125" style="51" customWidth="1"/>
    <col min="9223" max="9223" width="7.85546875" style="51" customWidth="1"/>
    <col min="9224" max="9224" width="14.140625" style="51" customWidth="1"/>
    <col min="9225" max="9225" width="3.5703125" style="51" customWidth="1"/>
    <col min="9226" max="9226" width="2.42578125" style="51" customWidth="1"/>
    <col min="9227" max="9227" width="14.5703125" style="51" bestFit="1" customWidth="1"/>
    <col min="9228" max="9228" width="3.140625" style="51" customWidth="1"/>
    <col min="9229" max="9229" width="10.42578125" style="51" customWidth="1"/>
    <col min="9230" max="9230" width="4" style="51" customWidth="1"/>
    <col min="9231" max="9231" width="2.7109375" style="51" customWidth="1"/>
    <col min="9232" max="9232" width="10.85546875" style="51" customWidth="1"/>
    <col min="9233" max="9233" width="3.85546875" style="51" customWidth="1"/>
    <col min="9234" max="9234" width="14.85546875" style="51" customWidth="1"/>
    <col min="9235" max="9235" width="3.7109375" style="51" customWidth="1"/>
    <col min="9236" max="9236" width="14.42578125" style="51" customWidth="1"/>
    <col min="9237" max="9472" width="9.140625" style="51"/>
    <col min="9473" max="9473" width="51.7109375" style="51" customWidth="1"/>
    <col min="9474" max="9474" width="4.28515625" style="51" customWidth="1"/>
    <col min="9475" max="9475" width="11.85546875" style="51" bestFit="1" customWidth="1"/>
    <col min="9476" max="9476" width="7.5703125" style="51" customWidth="1"/>
    <col min="9477" max="9477" width="11.7109375" style="51" customWidth="1"/>
    <col min="9478" max="9478" width="0.42578125" style="51" customWidth="1"/>
    <col min="9479" max="9479" width="7.85546875" style="51" customWidth="1"/>
    <col min="9480" max="9480" width="14.140625" style="51" customWidth="1"/>
    <col min="9481" max="9481" width="3.5703125" style="51" customWidth="1"/>
    <col min="9482" max="9482" width="2.42578125" style="51" customWidth="1"/>
    <col min="9483" max="9483" width="14.5703125" style="51" bestFit="1" customWidth="1"/>
    <col min="9484" max="9484" width="3.140625" style="51" customWidth="1"/>
    <col min="9485" max="9485" width="10.42578125" style="51" customWidth="1"/>
    <col min="9486" max="9486" width="4" style="51" customWidth="1"/>
    <col min="9487" max="9487" width="2.7109375" style="51" customWidth="1"/>
    <col min="9488" max="9488" width="10.85546875" style="51" customWidth="1"/>
    <col min="9489" max="9489" width="3.85546875" style="51" customWidth="1"/>
    <col min="9490" max="9490" width="14.85546875" style="51" customWidth="1"/>
    <col min="9491" max="9491" width="3.7109375" style="51" customWidth="1"/>
    <col min="9492" max="9492" width="14.42578125" style="51" customWidth="1"/>
    <col min="9493" max="9728" width="9.140625" style="51"/>
    <col min="9729" max="9729" width="51.7109375" style="51" customWidth="1"/>
    <col min="9730" max="9730" width="4.28515625" style="51" customWidth="1"/>
    <col min="9731" max="9731" width="11.85546875" style="51" bestFit="1" customWidth="1"/>
    <col min="9732" max="9732" width="7.5703125" style="51" customWidth="1"/>
    <col min="9733" max="9733" width="11.7109375" style="51" customWidth="1"/>
    <col min="9734" max="9734" width="0.42578125" style="51" customWidth="1"/>
    <col min="9735" max="9735" width="7.85546875" style="51" customWidth="1"/>
    <col min="9736" max="9736" width="14.140625" style="51" customWidth="1"/>
    <col min="9737" max="9737" width="3.5703125" style="51" customWidth="1"/>
    <col min="9738" max="9738" width="2.42578125" style="51" customWidth="1"/>
    <col min="9739" max="9739" width="14.5703125" style="51" bestFit="1" customWidth="1"/>
    <col min="9740" max="9740" width="3.140625" style="51" customWidth="1"/>
    <col min="9741" max="9741" width="10.42578125" style="51" customWidth="1"/>
    <col min="9742" max="9742" width="4" style="51" customWidth="1"/>
    <col min="9743" max="9743" width="2.7109375" style="51" customWidth="1"/>
    <col min="9744" max="9744" width="10.85546875" style="51" customWidth="1"/>
    <col min="9745" max="9745" width="3.85546875" style="51" customWidth="1"/>
    <col min="9746" max="9746" width="14.85546875" style="51" customWidth="1"/>
    <col min="9747" max="9747" width="3.7109375" style="51" customWidth="1"/>
    <col min="9748" max="9748" width="14.42578125" style="51" customWidth="1"/>
    <col min="9749" max="9984" width="9.140625" style="51"/>
    <col min="9985" max="9985" width="51.7109375" style="51" customWidth="1"/>
    <col min="9986" max="9986" width="4.28515625" style="51" customWidth="1"/>
    <col min="9987" max="9987" width="11.85546875" style="51" bestFit="1" customWidth="1"/>
    <col min="9988" max="9988" width="7.5703125" style="51" customWidth="1"/>
    <col min="9989" max="9989" width="11.7109375" style="51" customWidth="1"/>
    <col min="9990" max="9990" width="0.42578125" style="51" customWidth="1"/>
    <col min="9991" max="9991" width="7.85546875" style="51" customWidth="1"/>
    <col min="9992" max="9992" width="14.140625" style="51" customWidth="1"/>
    <col min="9993" max="9993" width="3.5703125" style="51" customWidth="1"/>
    <col min="9994" max="9994" width="2.42578125" style="51" customWidth="1"/>
    <col min="9995" max="9995" width="14.5703125" style="51" bestFit="1" customWidth="1"/>
    <col min="9996" max="9996" width="3.140625" style="51" customWidth="1"/>
    <col min="9997" max="9997" width="10.42578125" style="51" customWidth="1"/>
    <col min="9998" max="9998" width="4" style="51" customWidth="1"/>
    <col min="9999" max="9999" width="2.7109375" style="51" customWidth="1"/>
    <col min="10000" max="10000" width="10.85546875" style="51" customWidth="1"/>
    <col min="10001" max="10001" width="3.85546875" style="51" customWidth="1"/>
    <col min="10002" max="10002" width="14.85546875" style="51" customWidth="1"/>
    <col min="10003" max="10003" width="3.7109375" style="51" customWidth="1"/>
    <col min="10004" max="10004" width="14.42578125" style="51" customWidth="1"/>
    <col min="10005" max="10240" width="9.140625" style="51"/>
    <col min="10241" max="10241" width="51.7109375" style="51" customWidth="1"/>
    <col min="10242" max="10242" width="4.28515625" style="51" customWidth="1"/>
    <col min="10243" max="10243" width="11.85546875" style="51" bestFit="1" customWidth="1"/>
    <col min="10244" max="10244" width="7.5703125" style="51" customWidth="1"/>
    <col min="10245" max="10245" width="11.7109375" style="51" customWidth="1"/>
    <col min="10246" max="10246" width="0.42578125" style="51" customWidth="1"/>
    <col min="10247" max="10247" width="7.85546875" style="51" customWidth="1"/>
    <col min="10248" max="10248" width="14.140625" style="51" customWidth="1"/>
    <col min="10249" max="10249" width="3.5703125" style="51" customWidth="1"/>
    <col min="10250" max="10250" width="2.42578125" style="51" customWidth="1"/>
    <col min="10251" max="10251" width="14.5703125" style="51" bestFit="1" customWidth="1"/>
    <col min="10252" max="10252" width="3.140625" style="51" customWidth="1"/>
    <col min="10253" max="10253" width="10.42578125" style="51" customWidth="1"/>
    <col min="10254" max="10254" width="4" style="51" customWidth="1"/>
    <col min="10255" max="10255" width="2.7109375" style="51" customWidth="1"/>
    <col min="10256" max="10256" width="10.85546875" style="51" customWidth="1"/>
    <col min="10257" max="10257" width="3.85546875" style="51" customWidth="1"/>
    <col min="10258" max="10258" width="14.85546875" style="51" customWidth="1"/>
    <col min="10259" max="10259" width="3.7109375" style="51" customWidth="1"/>
    <col min="10260" max="10260" width="14.42578125" style="51" customWidth="1"/>
    <col min="10261" max="10496" width="9.140625" style="51"/>
    <col min="10497" max="10497" width="51.7109375" style="51" customWidth="1"/>
    <col min="10498" max="10498" width="4.28515625" style="51" customWidth="1"/>
    <col min="10499" max="10499" width="11.85546875" style="51" bestFit="1" customWidth="1"/>
    <col min="10500" max="10500" width="7.5703125" style="51" customWidth="1"/>
    <col min="10501" max="10501" width="11.7109375" style="51" customWidth="1"/>
    <col min="10502" max="10502" width="0.42578125" style="51" customWidth="1"/>
    <col min="10503" max="10503" width="7.85546875" style="51" customWidth="1"/>
    <col min="10504" max="10504" width="14.140625" style="51" customWidth="1"/>
    <col min="10505" max="10505" width="3.5703125" style="51" customWidth="1"/>
    <col min="10506" max="10506" width="2.42578125" style="51" customWidth="1"/>
    <col min="10507" max="10507" width="14.5703125" style="51" bestFit="1" customWidth="1"/>
    <col min="10508" max="10508" width="3.140625" style="51" customWidth="1"/>
    <col min="10509" max="10509" width="10.42578125" style="51" customWidth="1"/>
    <col min="10510" max="10510" width="4" style="51" customWidth="1"/>
    <col min="10511" max="10511" width="2.7109375" style="51" customWidth="1"/>
    <col min="10512" max="10512" width="10.85546875" style="51" customWidth="1"/>
    <col min="10513" max="10513" width="3.85546875" style="51" customWidth="1"/>
    <col min="10514" max="10514" width="14.85546875" style="51" customWidth="1"/>
    <col min="10515" max="10515" width="3.7109375" style="51" customWidth="1"/>
    <col min="10516" max="10516" width="14.42578125" style="51" customWidth="1"/>
    <col min="10517" max="10752" width="9.140625" style="51"/>
    <col min="10753" max="10753" width="51.7109375" style="51" customWidth="1"/>
    <col min="10754" max="10754" width="4.28515625" style="51" customWidth="1"/>
    <col min="10755" max="10755" width="11.85546875" style="51" bestFit="1" customWidth="1"/>
    <col min="10756" max="10756" width="7.5703125" style="51" customWidth="1"/>
    <col min="10757" max="10757" width="11.7109375" style="51" customWidth="1"/>
    <col min="10758" max="10758" width="0.42578125" style="51" customWidth="1"/>
    <col min="10759" max="10759" width="7.85546875" style="51" customWidth="1"/>
    <col min="10760" max="10760" width="14.140625" style="51" customWidth="1"/>
    <col min="10761" max="10761" width="3.5703125" style="51" customWidth="1"/>
    <col min="10762" max="10762" width="2.42578125" style="51" customWidth="1"/>
    <col min="10763" max="10763" width="14.5703125" style="51" bestFit="1" customWidth="1"/>
    <col min="10764" max="10764" width="3.140625" style="51" customWidth="1"/>
    <col min="10765" max="10765" width="10.42578125" style="51" customWidth="1"/>
    <col min="10766" max="10766" width="4" style="51" customWidth="1"/>
    <col min="10767" max="10767" width="2.7109375" style="51" customWidth="1"/>
    <col min="10768" max="10768" width="10.85546875" style="51" customWidth="1"/>
    <col min="10769" max="10769" width="3.85546875" style="51" customWidth="1"/>
    <col min="10770" max="10770" width="14.85546875" style="51" customWidth="1"/>
    <col min="10771" max="10771" width="3.7109375" style="51" customWidth="1"/>
    <col min="10772" max="10772" width="14.42578125" style="51" customWidth="1"/>
    <col min="10773" max="11008" width="9.140625" style="51"/>
    <col min="11009" max="11009" width="51.7109375" style="51" customWidth="1"/>
    <col min="11010" max="11010" width="4.28515625" style="51" customWidth="1"/>
    <col min="11011" max="11011" width="11.85546875" style="51" bestFit="1" customWidth="1"/>
    <col min="11012" max="11012" width="7.5703125" style="51" customWidth="1"/>
    <col min="11013" max="11013" width="11.7109375" style="51" customWidth="1"/>
    <col min="11014" max="11014" width="0.42578125" style="51" customWidth="1"/>
    <col min="11015" max="11015" width="7.85546875" style="51" customWidth="1"/>
    <col min="11016" max="11016" width="14.140625" style="51" customWidth="1"/>
    <col min="11017" max="11017" width="3.5703125" style="51" customWidth="1"/>
    <col min="11018" max="11018" width="2.42578125" style="51" customWidth="1"/>
    <col min="11019" max="11019" width="14.5703125" style="51" bestFit="1" customWidth="1"/>
    <col min="11020" max="11020" width="3.140625" style="51" customWidth="1"/>
    <col min="11021" max="11021" width="10.42578125" style="51" customWidth="1"/>
    <col min="11022" max="11022" width="4" style="51" customWidth="1"/>
    <col min="11023" max="11023" width="2.7109375" style="51" customWidth="1"/>
    <col min="11024" max="11024" width="10.85546875" style="51" customWidth="1"/>
    <col min="11025" max="11025" width="3.85546875" style="51" customWidth="1"/>
    <col min="11026" max="11026" width="14.85546875" style="51" customWidth="1"/>
    <col min="11027" max="11027" width="3.7109375" style="51" customWidth="1"/>
    <col min="11028" max="11028" width="14.42578125" style="51" customWidth="1"/>
    <col min="11029" max="11264" width="9.140625" style="51"/>
    <col min="11265" max="11265" width="51.7109375" style="51" customWidth="1"/>
    <col min="11266" max="11266" width="4.28515625" style="51" customWidth="1"/>
    <col min="11267" max="11267" width="11.85546875" style="51" bestFit="1" customWidth="1"/>
    <col min="11268" max="11268" width="7.5703125" style="51" customWidth="1"/>
    <col min="11269" max="11269" width="11.7109375" style="51" customWidth="1"/>
    <col min="11270" max="11270" width="0.42578125" style="51" customWidth="1"/>
    <col min="11271" max="11271" width="7.85546875" style="51" customWidth="1"/>
    <col min="11272" max="11272" width="14.140625" style="51" customWidth="1"/>
    <col min="11273" max="11273" width="3.5703125" style="51" customWidth="1"/>
    <col min="11274" max="11274" width="2.42578125" style="51" customWidth="1"/>
    <col min="11275" max="11275" width="14.5703125" style="51" bestFit="1" customWidth="1"/>
    <col min="11276" max="11276" width="3.140625" style="51" customWidth="1"/>
    <col min="11277" max="11277" width="10.42578125" style="51" customWidth="1"/>
    <col min="11278" max="11278" width="4" style="51" customWidth="1"/>
    <col min="11279" max="11279" width="2.7109375" style="51" customWidth="1"/>
    <col min="11280" max="11280" width="10.85546875" style="51" customWidth="1"/>
    <col min="11281" max="11281" width="3.85546875" style="51" customWidth="1"/>
    <col min="11282" max="11282" width="14.85546875" style="51" customWidth="1"/>
    <col min="11283" max="11283" width="3.7109375" style="51" customWidth="1"/>
    <col min="11284" max="11284" width="14.42578125" style="51" customWidth="1"/>
    <col min="11285" max="11520" width="9.140625" style="51"/>
    <col min="11521" max="11521" width="51.7109375" style="51" customWidth="1"/>
    <col min="11522" max="11522" width="4.28515625" style="51" customWidth="1"/>
    <col min="11523" max="11523" width="11.85546875" style="51" bestFit="1" customWidth="1"/>
    <col min="11524" max="11524" width="7.5703125" style="51" customWidth="1"/>
    <col min="11525" max="11525" width="11.7109375" style="51" customWidth="1"/>
    <col min="11526" max="11526" width="0.42578125" style="51" customWidth="1"/>
    <col min="11527" max="11527" width="7.85546875" style="51" customWidth="1"/>
    <col min="11528" max="11528" width="14.140625" style="51" customWidth="1"/>
    <col min="11529" max="11529" width="3.5703125" style="51" customWidth="1"/>
    <col min="11530" max="11530" width="2.42578125" style="51" customWidth="1"/>
    <col min="11531" max="11531" width="14.5703125" style="51" bestFit="1" customWidth="1"/>
    <col min="11532" max="11532" width="3.140625" style="51" customWidth="1"/>
    <col min="11533" max="11533" width="10.42578125" style="51" customWidth="1"/>
    <col min="11534" max="11534" width="4" style="51" customWidth="1"/>
    <col min="11535" max="11535" width="2.7109375" style="51" customWidth="1"/>
    <col min="11536" max="11536" width="10.85546875" style="51" customWidth="1"/>
    <col min="11537" max="11537" width="3.85546875" style="51" customWidth="1"/>
    <col min="11538" max="11538" width="14.85546875" style="51" customWidth="1"/>
    <col min="11539" max="11539" width="3.7109375" style="51" customWidth="1"/>
    <col min="11540" max="11540" width="14.42578125" style="51" customWidth="1"/>
    <col min="11541" max="11776" width="9.140625" style="51"/>
    <col min="11777" max="11777" width="51.7109375" style="51" customWidth="1"/>
    <col min="11778" max="11778" width="4.28515625" style="51" customWidth="1"/>
    <col min="11779" max="11779" width="11.85546875" style="51" bestFit="1" customWidth="1"/>
    <col min="11780" max="11780" width="7.5703125" style="51" customWidth="1"/>
    <col min="11781" max="11781" width="11.7109375" style="51" customWidth="1"/>
    <col min="11782" max="11782" width="0.42578125" style="51" customWidth="1"/>
    <col min="11783" max="11783" width="7.85546875" style="51" customWidth="1"/>
    <col min="11784" max="11784" width="14.140625" style="51" customWidth="1"/>
    <col min="11785" max="11785" width="3.5703125" style="51" customWidth="1"/>
    <col min="11786" max="11786" width="2.42578125" style="51" customWidth="1"/>
    <col min="11787" max="11787" width="14.5703125" style="51" bestFit="1" customWidth="1"/>
    <col min="11788" max="11788" width="3.140625" style="51" customWidth="1"/>
    <col min="11789" max="11789" width="10.42578125" style="51" customWidth="1"/>
    <col min="11790" max="11790" width="4" style="51" customWidth="1"/>
    <col min="11791" max="11791" width="2.7109375" style="51" customWidth="1"/>
    <col min="11792" max="11792" width="10.85546875" style="51" customWidth="1"/>
    <col min="11793" max="11793" width="3.85546875" style="51" customWidth="1"/>
    <col min="11794" max="11794" width="14.85546875" style="51" customWidth="1"/>
    <col min="11795" max="11795" width="3.7109375" style="51" customWidth="1"/>
    <col min="11796" max="11796" width="14.42578125" style="51" customWidth="1"/>
    <col min="11797" max="12032" width="9.140625" style="51"/>
    <col min="12033" max="12033" width="51.7109375" style="51" customWidth="1"/>
    <col min="12034" max="12034" width="4.28515625" style="51" customWidth="1"/>
    <col min="12035" max="12035" width="11.85546875" style="51" bestFit="1" customWidth="1"/>
    <col min="12036" max="12036" width="7.5703125" style="51" customWidth="1"/>
    <col min="12037" max="12037" width="11.7109375" style="51" customWidth="1"/>
    <col min="12038" max="12038" width="0.42578125" style="51" customWidth="1"/>
    <col min="12039" max="12039" width="7.85546875" style="51" customWidth="1"/>
    <col min="12040" max="12040" width="14.140625" style="51" customWidth="1"/>
    <col min="12041" max="12041" width="3.5703125" style="51" customWidth="1"/>
    <col min="12042" max="12042" width="2.42578125" style="51" customWidth="1"/>
    <col min="12043" max="12043" width="14.5703125" style="51" bestFit="1" customWidth="1"/>
    <col min="12044" max="12044" width="3.140625" style="51" customWidth="1"/>
    <col min="12045" max="12045" width="10.42578125" style="51" customWidth="1"/>
    <col min="12046" max="12046" width="4" style="51" customWidth="1"/>
    <col min="12047" max="12047" width="2.7109375" style="51" customWidth="1"/>
    <col min="12048" max="12048" width="10.85546875" style="51" customWidth="1"/>
    <col min="12049" max="12049" width="3.85546875" style="51" customWidth="1"/>
    <col min="12050" max="12050" width="14.85546875" style="51" customWidth="1"/>
    <col min="12051" max="12051" width="3.7109375" style="51" customWidth="1"/>
    <col min="12052" max="12052" width="14.42578125" style="51" customWidth="1"/>
    <col min="12053" max="12288" width="9.140625" style="51"/>
    <col min="12289" max="12289" width="51.7109375" style="51" customWidth="1"/>
    <col min="12290" max="12290" width="4.28515625" style="51" customWidth="1"/>
    <col min="12291" max="12291" width="11.85546875" style="51" bestFit="1" customWidth="1"/>
    <col min="12292" max="12292" width="7.5703125" style="51" customWidth="1"/>
    <col min="12293" max="12293" width="11.7109375" style="51" customWidth="1"/>
    <col min="12294" max="12294" width="0.42578125" style="51" customWidth="1"/>
    <col min="12295" max="12295" width="7.85546875" style="51" customWidth="1"/>
    <col min="12296" max="12296" width="14.140625" style="51" customWidth="1"/>
    <col min="12297" max="12297" width="3.5703125" style="51" customWidth="1"/>
    <col min="12298" max="12298" width="2.42578125" style="51" customWidth="1"/>
    <col min="12299" max="12299" width="14.5703125" style="51" bestFit="1" customWidth="1"/>
    <col min="12300" max="12300" width="3.140625" style="51" customWidth="1"/>
    <col min="12301" max="12301" width="10.42578125" style="51" customWidth="1"/>
    <col min="12302" max="12302" width="4" style="51" customWidth="1"/>
    <col min="12303" max="12303" width="2.7109375" style="51" customWidth="1"/>
    <col min="12304" max="12304" width="10.85546875" style="51" customWidth="1"/>
    <col min="12305" max="12305" width="3.85546875" style="51" customWidth="1"/>
    <col min="12306" max="12306" width="14.85546875" style="51" customWidth="1"/>
    <col min="12307" max="12307" width="3.7109375" style="51" customWidth="1"/>
    <col min="12308" max="12308" width="14.42578125" style="51" customWidth="1"/>
    <col min="12309" max="12544" width="9.140625" style="51"/>
    <col min="12545" max="12545" width="51.7109375" style="51" customWidth="1"/>
    <col min="12546" max="12546" width="4.28515625" style="51" customWidth="1"/>
    <col min="12547" max="12547" width="11.85546875" style="51" bestFit="1" customWidth="1"/>
    <col min="12548" max="12548" width="7.5703125" style="51" customWidth="1"/>
    <col min="12549" max="12549" width="11.7109375" style="51" customWidth="1"/>
    <col min="12550" max="12550" width="0.42578125" style="51" customWidth="1"/>
    <col min="12551" max="12551" width="7.85546875" style="51" customWidth="1"/>
    <col min="12552" max="12552" width="14.140625" style="51" customWidth="1"/>
    <col min="12553" max="12553" width="3.5703125" style="51" customWidth="1"/>
    <col min="12554" max="12554" width="2.42578125" style="51" customWidth="1"/>
    <col min="12555" max="12555" width="14.5703125" style="51" bestFit="1" customWidth="1"/>
    <col min="12556" max="12556" width="3.140625" style="51" customWidth="1"/>
    <col min="12557" max="12557" width="10.42578125" style="51" customWidth="1"/>
    <col min="12558" max="12558" width="4" style="51" customWidth="1"/>
    <col min="12559" max="12559" width="2.7109375" style="51" customWidth="1"/>
    <col min="12560" max="12560" width="10.85546875" style="51" customWidth="1"/>
    <col min="12561" max="12561" width="3.85546875" style="51" customWidth="1"/>
    <col min="12562" max="12562" width="14.85546875" style="51" customWidth="1"/>
    <col min="12563" max="12563" width="3.7109375" style="51" customWidth="1"/>
    <col min="12564" max="12564" width="14.42578125" style="51" customWidth="1"/>
    <col min="12565" max="12800" width="9.140625" style="51"/>
    <col min="12801" max="12801" width="51.7109375" style="51" customWidth="1"/>
    <col min="12802" max="12802" width="4.28515625" style="51" customWidth="1"/>
    <col min="12803" max="12803" width="11.85546875" style="51" bestFit="1" customWidth="1"/>
    <col min="12804" max="12804" width="7.5703125" style="51" customWidth="1"/>
    <col min="12805" max="12805" width="11.7109375" style="51" customWidth="1"/>
    <col min="12806" max="12806" width="0.42578125" style="51" customWidth="1"/>
    <col min="12807" max="12807" width="7.85546875" style="51" customWidth="1"/>
    <col min="12808" max="12808" width="14.140625" style="51" customWidth="1"/>
    <col min="12809" max="12809" width="3.5703125" style="51" customWidth="1"/>
    <col min="12810" max="12810" width="2.42578125" style="51" customWidth="1"/>
    <col min="12811" max="12811" width="14.5703125" style="51" bestFit="1" customWidth="1"/>
    <col min="12812" max="12812" width="3.140625" style="51" customWidth="1"/>
    <col min="12813" max="12813" width="10.42578125" style="51" customWidth="1"/>
    <col min="12814" max="12814" width="4" style="51" customWidth="1"/>
    <col min="12815" max="12815" width="2.7109375" style="51" customWidth="1"/>
    <col min="12816" max="12816" width="10.85546875" style="51" customWidth="1"/>
    <col min="12817" max="12817" width="3.85546875" style="51" customWidth="1"/>
    <col min="12818" max="12818" width="14.85546875" style="51" customWidth="1"/>
    <col min="12819" max="12819" width="3.7109375" style="51" customWidth="1"/>
    <col min="12820" max="12820" width="14.42578125" style="51" customWidth="1"/>
    <col min="12821" max="13056" width="9.140625" style="51"/>
    <col min="13057" max="13057" width="51.7109375" style="51" customWidth="1"/>
    <col min="13058" max="13058" width="4.28515625" style="51" customWidth="1"/>
    <col min="13059" max="13059" width="11.85546875" style="51" bestFit="1" customWidth="1"/>
    <col min="13060" max="13060" width="7.5703125" style="51" customWidth="1"/>
    <col min="13061" max="13061" width="11.7109375" style="51" customWidth="1"/>
    <col min="13062" max="13062" width="0.42578125" style="51" customWidth="1"/>
    <col min="13063" max="13063" width="7.85546875" style="51" customWidth="1"/>
    <col min="13064" max="13064" width="14.140625" style="51" customWidth="1"/>
    <col min="13065" max="13065" width="3.5703125" style="51" customWidth="1"/>
    <col min="13066" max="13066" width="2.42578125" style="51" customWidth="1"/>
    <col min="13067" max="13067" width="14.5703125" style="51" bestFit="1" customWidth="1"/>
    <col min="13068" max="13068" width="3.140625" style="51" customWidth="1"/>
    <col min="13069" max="13069" width="10.42578125" style="51" customWidth="1"/>
    <col min="13070" max="13070" width="4" style="51" customWidth="1"/>
    <col min="13071" max="13071" width="2.7109375" style="51" customWidth="1"/>
    <col min="13072" max="13072" width="10.85546875" style="51" customWidth="1"/>
    <col min="13073" max="13073" width="3.85546875" style="51" customWidth="1"/>
    <col min="13074" max="13074" width="14.85546875" style="51" customWidth="1"/>
    <col min="13075" max="13075" width="3.7109375" style="51" customWidth="1"/>
    <col min="13076" max="13076" width="14.42578125" style="51" customWidth="1"/>
    <col min="13077" max="13312" width="9.140625" style="51"/>
    <col min="13313" max="13313" width="51.7109375" style="51" customWidth="1"/>
    <col min="13314" max="13314" width="4.28515625" style="51" customWidth="1"/>
    <col min="13315" max="13315" width="11.85546875" style="51" bestFit="1" customWidth="1"/>
    <col min="13316" max="13316" width="7.5703125" style="51" customWidth="1"/>
    <col min="13317" max="13317" width="11.7109375" style="51" customWidth="1"/>
    <col min="13318" max="13318" width="0.42578125" style="51" customWidth="1"/>
    <col min="13319" max="13319" width="7.85546875" style="51" customWidth="1"/>
    <col min="13320" max="13320" width="14.140625" style="51" customWidth="1"/>
    <col min="13321" max="13321" width="3.5703125" style="51" customWidth="1"/>
    <col min="13322" max="13322" width="2.42578125" style="51" customWidth="1"/>
    <col min="13323" max="13323" width="14.5703125" style="51" bestFit="1" customWidth="1"/>
    <col min="13324" max="13324" width="3.140625" style="51" customWidth="1"/>
    <col min="13325" max="13325" width="10.42578125" style="51" customWidth="1"/>
    <col min="13326" max="13326" width="4" style="51" customWidth="1"/>
    <col min="13327" max="13327" width="2.7109375" style="51" customWidth="1"/>
    <col min="13328" max="13328" width="10.85546875" style="51" customWidth="1"/>
    <col min="13329" max="13329" width="3.85546875" style="51" customWidth="1"/>
    <col min="13330" max="13330" width="14.85546875" style="51" customWidth="1"/>
    <col min="13331" max="13331" width="3.7109375" style="51" customWidth="1"/>
    <col min="13332" max="13332" width="14.42578125" style="51" customWidth="1"/>
    <col min="13333" max="13568" width="9.140625" style="51"/>
    <col min="13569" max="13569" width="51.7109375" style="51" customWidth="1"/>
    <col min="13570" max="13570" width="4.28515625" style="51" customWidth="1"/>
    <col min="13571" max="13571" width="11.85546875" style="51" bestFit="1" customWidth="1"/>
    <col min="13572" max="13572" width="7.5703125" style="51" customWidth="1"/>
    <col min="13573" max="13573" width="11.7109375" style="51" customWidth="1"/>
    <col min="13574" max="13574" width="0.42578125" style="51" customWidth="1"/>
    <col min="13575" max="13575" width="7.85546875" style="51" customWidth="1"/>
    <col min="13576" max="13576" width="14.140625" style="51" customWidth="1"/>
    <col min="13577" max="13577" width="3.5703125" style="51" customWidth="1"/>
    <col min="13578" max="13578" width="2.42578125" style="51" customWidth="1"/>
    <col min="13579" max="13579" width="14.5703125" style="51" bestFit="1" customWidth="1"/>
    <col min="13580" max="13580" width="3.140625" style="51" customWidth="1"/>
    <col min="13581" max="13581" width="10.42578125" style="51" customWidth="1"/>
    <col min="13582" max="13582" width="4" style="51" customWidth="1"/>
    <col min="13583" max="13583" width="2.7109375" style="51" customWidth="1"/>
    <col min="13584" max="13584" width="10.85546875" style="51" customWidth="1"/>
    <col min="13585" max="13585" width="3.85546875" style="51" customWidth="1"/>
    <col min="13586" max="13586" width="14.85546875" style="51" customWidth="1"/>
    <col min="13587" max="13587" width="3.7109375" style="51" customWidth="1"/>
    <col min="13588" max="13588" width="14.42578125" style="51" customWidth="1"/>
    <col min="13589" max="13824" width="9.140625" style="51"/>
    <col min="13825" max="13825" width="51.7109375" style="51" customWidth="1"/>
    <col min="13826" max="13826" width="4.28515625" style="51" customWidth="1"/>
    <col min="13827" max="13827" width="11.85546875" style="51" bestFit="1" customWidth="1"/>
    <col min="13828" max="13828" width="7.5703125" style="51" customWidth="1"/>
    <col min="13829" max="13829" width="11.7109375" style="51" customWidth="1"/>
    <col min="13830" max="13830" width="0.42578125" style="51" customWidth="1"/>
    <col min="13831" max="13831" width="7.85546875" style="51" customWidth="1"/>
    <col min="13832" max="13832" width="14.140625" style="51" customWidth="1"/>
    <col min="13833" max="13833" width="3.5703125" style="51" customWidth="1"/>
    <col min="13834" max="13834" width="2.42578125" style="51" customWidth="1"/>
    <col min="13835" max="13835" width="14.5703125" style="51" bestFit="1" customWidth="1"/>
    <col min="13836" max="13836" width="3.140625" style="51" customWidth="1"/>
    <col min="13837" max="13837" width="10.42578125" style="51" customWidth="1"/>
    <col min="13838" max="13838" width="4" style="51" customWidth="1"/>
    <col min="13839" max="13839" width="2.7109375" style="51" customWidth="1"/>
    <col min="13840" max="13840" width="10.85546875" style="51" customWidth="1"/>
    <col min="13841" max="13841" width="3.85546875" style="51" customWidth="1"/>
    <col min="13842" max="13842" width="14.85546875" style="51" customWidth="1"/>
    <col min="13843" max="13843" width="3.7109375" style="51" customWidth="1"/>
    <col min="13844" max="13844" width="14.42578125" style="51" customWidth="1"/>
    <col min="13845" max="14080" width="9.140625" style="51"/>
    <col min="14081" max="14081" width="51.7109375" style="51" customWidth="1"/>
    <col min="14082" max="14082" width="4.28515625" style="51" customWidth="1"/>
    <col min="14083" max="14083" width="11.85546875" style="51" bestFit="1" customWidth="1"/>
    <col min="14084" max="14084" width="7.5703125" style="51" customWidth="1"/>
    <col min="14085" max="14085" width="11.7109375" style="51" customWidth="1"/>
    <col min="14086" max="14086" width="0.42578125" style="51" customWidth="1"/>
    <col min="14087" max="14087" width="7.85546875" style="51" customWidth="1"/>
    <col min="14088" max="14088" width="14.140625" style="51" customWidth="1"/>
    <col min="14089" max="14089" width="3.5703125" style="51" customWidth="1"/>
    <col min="14090" max="14090" width="2.42578125" style="51" customWidth="1"/>
    <col min="14091" max="14091" width="14.5703125" style="51" bestFit="1" customWidth="1"/>
    <col min="14092" max="14092" width="3.140625" style="51" customWidth="1"/>
    <col min="14093" max="14093" width="10.42578125" style="51" customWidth="1"/>
    <col min="14094" max="14094" width="4" style="51" customWidth="1"/>
    <col min="14095" max="14095" width="2.7109375" style="51" customWidth="1"/>
    <col min="14096" max="14096" width="10.85546875" style="51" customWidth="1"/>
    <col min="14097" max="14097" width="3.85546875" style="51" customWidth="1"/>
    <col min="14098" max="14098" width="14.85546875" style="51" customWidth="1"/>
    <col min="14099" max="14099" width="3.7109375" style="51" customWidth="1"/>
    <col min="14100" max="14100" width="14.42578125" style="51" customWidth="1"/>
    <col min="14101" max="14336" width="9.140625" style="51"/>
    <col min="14337" max="14337" width="51.7109375" style="51" customWidth="1"/>
    <col min="14338" max="14338" width="4.28515625" style="51" customWidth="1"/>
    <col min="14339" max="14339" width="11.85546875" style="51" bestFit="1" customWidth="1"/>
    <col min="14340" max="14340" width="7.5703125" style="51" customWidth="1"/>
    <col min="14341" max="14341" width="11.7109375" style="51" customWidth="1"/>
    <col min="14342" max="14342" width="0.42578125" style="51" customWidth="1"/>
    <col min="14343" max="14343" width="7.85546875" style="51" customWidth="1"/>
    <col min="14344" max="14344" width="14.140625" style="51" customWidth="1"/>
    <col min="14345" max="14345" width="3.5703125" style="51" customWidth="1"/>
    <col min="14346" max="14346" width="2.42578125" style="51" customWidth="1"/>
    <col min="14347" max="14347" width="14.5703125" style="51" bestFit="1" customWidth="1"/>
    <col min="14348" max="14348" width="3.140625" style="51" customWidth="1"/>
    <col min="14349" max="14349" width="10.42578125" style="51" customWidth="1"/>
    <col min="14350" max="14350" width="4" style="51" customWidth="1"/>
    <col min="14351" max="14351" width="2.7109375" style="51" customWidth="1"/>
    <col min="14352" max="14352" width="10.85546875" style="51" customWidth="1"/>
    <col min="14353" max="14353" width="3.85546875" style="51" customWidth="1"/>
    <col min="14354" max="14354" width="14.85546875" style="51" customWidth="1"/>
    <col min="14355" max="14355" width="3.7109375" style="51" customWidth="1"/>
    <col min="14356" max="14356" width="14.42578125" style="51" customWidth="1"/>
    <col min="14357" max="14592" width="9.140625" style="51"/>
    <col min="14593" max="14593" width="51.7109375" style="51" customWidth="1"/>
    <col min="14594" max="14594" width="4.28515625" style="51" customWidth="1"/>
    <col min="14595" max="14595" width="11.85546875" style="51" bestFit="1" customWidth="1"/>
    <col min="14596" max="14596" width="7.5703125" style="51" customWidth="1"/>
    <col min="14597" max="14597" width="11.7109375" style="51" customWidth="1"/>
    <col min="14598" max="14598" width="0.42578125" style="51" customWidth="1"/>
    <col min="14599" max="14599" width="7.85546875" style="51" customWidth="1"/>
    <col min="14600" max="14600" width="14.140625" style="51" customWidth="1"/>
    <col min="14601" max="14601" width="3.5703125" style="51" customWidth="1"/>
    <col min="14602" max="14602" width="2.42578125" style="51" customWidth="1"/>
    <col min="14603" max="14603" width="14.5703125" style="51" bestFit="1" customWidth="1"/>
    <col min="14604" max="14604" width="3.140625" style="51" customWidth="1"/>
    <col min="14605" max="14605" width="10.42578125" style="51" customWidth="1"/>
    <col min="14606" max="14606" width="4" style="51" customWidth="1"/>
    <col min="14607" max="14607" width="2.7109375" style="51" customWidth="1"/>
    <col min="14608" max="14608" width="10.85546875" style="51" customWidth="1"/>
    <col min="14609" max="14609" width="3.85546875" style="51" customWidth="1"/>
    <col min="14610" max="14610" width="14.85546875" style="51" customWidth="1"/>
    <col min="14611" max="14611" width="3.7109375" style="51" customWidth="1"/>
    <col min="14612" max="14612" width="14.42578125" style="51" customWidth="1"/>
    <col min="14613" max="14848" width="9.140625" style="51"/>
    <col min="14849" max="14849" width="51.7109375" style="51" customWidth="1"/>
    <col min="14850" max="14850" width="4.28515625" style="51" customWidth="1"/>
    <col min="14851" max="14851" width="11.85546875" style="51" bestFit="1" customWidth="1"/>
    <col min="14852" max="14852" width="7.5703125" style="51" customWidth="1"/>
    <col min="14853" max="14853" width="11.7109375" style="51" customWidth="1"/>
    <col min="14854" max="14854" width="0.42578125" style="51" customWidth="1"/>
    <col min="14855" max="14855" width="7.85546875" style="51" customWidth="1"/>
    <col min="14856" max="14856" width="14.140625" style="51" customWidth="1"/>
    <col min="14857" max="14857" width="3.5703125" style="51" customWidth="1"/>
    <col min="14858" max="14858" width="2.42578125" style="51" customWidth="1"/>
    <col min="14859" max="14859" width="14.5703125" style="51" bestFit="1" customWidth="1"/>
    <col min="14860" max="14860" width="3.140625" style="51" customWidth="1"/>
    <col min="14861" max="14861" width="10.42578125" style="51" customWidth="1"/>
    <col min="14862" max="14862" width="4" style="51" customWidth="1"/>
    <col min="14863" max="14863" width="2.7109375" style="51" customWidth="1"/>
    <col min="14864" max="14864" width="10.85546875" style="51" customWidth="1"/>
    <col min="14865" max="14865" width="3.85546875" style="51" customWidth="1"/>
    <col min="14866" max="14866" width="14.85546875" style="51" customWidth="1"/>
    <col min="14867" max="14867" width="3.7109375" style="51" customWidth="1"/>
    <col min="14868" max="14868" width="14.42578125" style="51" customWidth="1"/>
    <col min="14869" max="15104" width="9.140625" style="51"/>
    <col min="15105" max="15105" width="51.7109375" style="51" customWidth="1"/>
    <col min="15106" max="15106" width="4.28515625" style="51" customWidth="1"/>
    <col min="15107" max="15107" width="11.85546875" style="51" bestFit="1" customWidth="1"/>
    <col min="15108" max="15108" width="7.5703125" style="51" customWidth="1"/>
    <col min="15109" max="15109" width="11.7109375" style="51" customWidth="1"/>
    <col min="15110" max="15110" width="0.42578125" style="51" customWidth="1"/>
    <col min="15111" max="15111" width="7.85546875" style="51" customWidth="1"/>
    <col min="15112" max="15112" width="14.140625" style="51" customWidth="1"/>
    <col min="15113" max="15113" width="3.5703125" style="51" customWidth="1"/>
    <col min="15114" max="15114" width="2.42578125" style="51" customWidth="1"/>
    <col min="15115" max="15115" width="14.5703125" style="51" bestFit="1" customWidth="1"/>
    <col min="15116" max="15116" width="3.140625" style="51" customWidth="1"/>
    <col min="15117" max="15117" width="10.42578125" style="51" customWidth="1"/>
    <col min="15118" max="15118" width="4" style="51" customWidth="1"/>
    <col min="15119" max="15119" width="2.7109375" style="51" customWidth="1"/>
    <col min="15120" max="15120" width="10.85546875" style="51" customWidth="1"/>
    <col min="15121" max="15121" width="3.85546875" style="51" customWidth="1"/>
    <col min="15122" max="15122" width="14.85546875" style="51" customWidth="1"/>
    <col min="15123" max="15123" width="3.7109375" style="51" customWidth="1"/>
    <col min="15124" max="15124" width="14.42578125" style="51" customWidth="1"/>
    <col min="15125" max="15360" width="9.140625" style="51"/>
    <col min="15361" max="15361" width="51.7109375" style="51" customWidth="1"/>
    <col min="15362" max="15362" width="4.28515625" style="51" customWidth="1"/>
    <col min="15363" max="15363" width="11.85546875" style="51" bestFit="1" customWidth="1"/>
    <col min="15364" max="15364" width="7.5703125" style="51" customWidth="1"/>
    <col min="15365" max="15365" width="11.7109375" style="51" customWidth="1"/>
    <col min="15366" max="15366" width="0.42578125" style="51" customWidth="1"/>
    <col min="15367" max="15367" width="7.85546875" style="51" customWidth="1"/>
    <col min="15368" max="15368" width="14.140625" style="51" customWidth="1"/>
    <col min="15369" max="15369" width="3.5703125" style="51" customWidth="1"/>
    <col min="15370" max="15370" width="2.42578125" style="51" customWidth="1"/>
    <col min="15371" max="15371" width="14.5703125" style="51" bestFit="1" customWidth="1"/>
    <col min="15372" max="15372" width="3.140625" style="51" customWidth="1"/>
    <col min="15373" max="15373" width="10.42578125" style="51" customWidth="1"/>
    <col min="15374" max="15374" width="4" style="51" customWidth="1"/>
    <col min="15375" max="15375" width="2.7109375" style="51" customWidth="1"/>
    <col min="15376" max="15376" width="10.85546875" style="51" customWidth="1"/>
    <col min="15377" max="15377" width="3.85546875" style="51" customWidth="1"/>
    <col min="15378" max="15378" width="14.85546875" style="51" customWidth="1"/>
    <col min="15379" max="15379" width="3.7109375" style="51" customWidth="1"/>
    <col min="15380" max="15380" width="14.42578125" style="51" customWidth="1"/>
    <col min="15381" max="15616" width="9.140625" style="51"/>
    <col min="15617" max="15617" width="51.7109375" style="51" customWidth="1"/>
    <col min="15618" max="15618" width="4.28515625" style="51" customWidth="1"/>
    <col min="15619" max="15619" width="11.85546875" style="51" bestFit="1" customWidth="1"/>
    <col min="15620" max="15620" width="7.5703125" style="51" customWidth="1"/>
    <col min="15621" max="15621" width="11.7109375" style="51" customWidth="1"/>
    <col min="15622" max="15622" width="0.42578125" style="51" customWidth="1"/>
    <col min="15623" max="15623" width="7.85546875" style="51" customWidth="1"/>
    <col min="15624" max="15624" width="14.140625" style="51" customWidth="1"/>
    <col min="15625" max="15625" width="3.5703125" style="51" customWidth="1"/>
    <col min="15626" max="15626" width="2.42578125" style="51" customWidth="1"/>
    <col min="15627" max="15627" width="14.5703125" style="51" bestFit="1" customWidth="1"/>
    <col min="15628" max="15628" width="3.140625" style="51" customWidth="1"/>
    <col min="15629" max="15629" width="10.42578125" style="51" customWidth="1"/>
    <col min="15630" max="15630" width="4" style="51" customWidth="1"/>
    <col min="15631" max="15631" width="2.7109375" style="51" customWidth="1"/>
    <col min="15632" max="15632" width="10.85546875" style="51" customWidth="1"/>
    <col min="15633" max="15633" width="3.85546875" style="51" customWidth="1"/>
    <col min="15634" max="15634" width="14.85546875" style="51" customWidth="1"/>
    <col min="15635" max="15635" width="3.7109375" style="51" customWidth="1"/>
    <col min="15636" max="15636" width="14.42578125" style="51" customWidth="1"/>
    <col min="15637" max="15872" width="9.140625" style="51"/>
    <col min="15873" max="15873" width="51.7109375" style="51" customWidth="1"/>
    <col min="15874" max="15874" width="4.28515625" style="51" customWidth="1"/>
    <col min="15875" max="15875" width="11.85546875" style="51" bestFit="1" customWidth="1"/>
    <col min="15876" max="15876" width="7.5703125" style="51" customWidth="1"/>
    <col min="15877" max="15877" width="11.7109375" style="51" customWidth="1"/>
    <col min="15878" max="15878" width="0.42578125" style="51" customWidth="1"/>
    <col min="15879" max="15879" width="7.85546875" style="51" customWidth="1"/>
    <col min="15880" max="15880" width="14.140625" style="51" customWidth="1"/>
    <col min="15881" max="15881" width="3.5703125" style="51" customWidth="1"/>
    <col min="15882" max="15882" width="2.42578125" style="51" customWidth="1"/>
    <col min="15883" max="15883" width="14.5703125" style="51" bestFit="1" customWidth="1"/>
    <col min="15884" max="15884" width="3.140625" style="51" customWidth="1"/>
    <col min="15885" max="15885" width="10.42578125" style="51" customWidth="1"/>
    <col min="15886" max="15886" width="4" style="51" customWidth="1"/>
    <col min="15887" max="15887" width="2.7109375" style="51" customWidth="1"/>
    <col min="15888" max="15888" width="10.85546875" style="51" customWidth="1"/>
    <col min="15889" max="15889" width="3.85546875" style="51" customWidth="1"/>
    <col min="15890" max="15890" width="14.85546875" style="51" customWidth="1"/>
    <col min="15891" max="15891" width="3.7109375" style="51" customWidth="1"/>
    <col min="15892" max="15892" width="14.42578125" style="51" customWidth="1"/>
    <col min="15893" max="16128" width="9.140625" style="51"/>
    <col min="16129" max="16129" width="51.7109375" style="51" customWidth="1"/>
    <col min="16130" max="16130" width="4.28515625" style="51" customWidth="1"/>
    <col min="16131" max="16131" width="11.85546875" style="51" bestFit="1" customWidth="1"/>
    <col min="16132" max="16132" width="7.5703125" style="51" customWidth="1"/>
    <col min="16133" max="16133" width="11.7109375" style="51" customWidth="1"/>
    <col min="16134" max="16134" width="0.42578125" style="51" customWidth="1"/>
    <col min="16135" max="16135" width="7.85546875" style="51" customWidth="1"/>
    <col min="16136" max="16136" width="14.140625" style="51" customWidth="1"/>
    <col min="16137" max="16137" width="3.5703125" style="51" customWidth="1"/>
    <col min="16138" max="16138" width="2.42578125" style="51" customWidth="1"/>
    <col min="16139" max="16139" width="14.5703125" style="51" bestFit="1" customWidth="1"/>
    <col min="16140" max="16140" width="3.140625" style="51" customWidth="1"/>
    <col min="16141" max="16141" width="10.42578125" style="51" customWidth="1"/>
    <col min="16142" max="16142" width="4" style="51" customWidth="1"/>
    <col min="16143" max="16143" width="2.7109375" style="51" customWidth="1"/>
    <col min="16144" max="16144" width="10.85546875" style="51" customWidth="1"/>
    <col min="16145" max="16145" width="3.85546875" style="51" customWidth="1"/>
    <col min="16146" max="16146" width="14.85546875" style="51" customWidth="1"/>
    <col min="16147" max="16147" width="3.7109375" style="51" customWidth="1"/>
    <col min="16148" max="16148" width="14.42578125" style="51" customWidth="1"/>
    <col min="16149" max="16384" width="9.140625" style="51"/>
  </cols>
  <sheetData>
    <row r="1" spans="1:6" ht="28.5" customHeight="1" x14ac:dyDescent="0.25">
      <c r="A1" s="262" t="str">
        <f>الغلاف!B11</f>
        <v>جمعية البر الخيرية بقرى بلاد ثمالة</v>
      </c>
      <c r="B1" s="262"/>
      <c r="C1" s="262"/>
      <c r="D1" s="262"/>
      <c r="E1" s="262"/>
      <c r="F1" s="262"/>
    </row>
    <row r="2" spans="1:6" ht="22.5" customHeight="1" x14ac:dyDescent="0.25">
      <c r="A2" s="262" t="str">
        <f>الغلاف!B12</f>
        <v>مســـــجلة بوزارة الموارد البشرية والتنمية الاجتماعية برقم (533)</v>
      </c>
      <c r="B2" s="262"/>
      <c r="C2" s="262"/>
      <c r="D2" s="262"/>
      <c r="E2" s="262"/>
      <c r="F2" s="262"/>
    </row>
    <row r="3" spans="1:6" ht="22.5" customHeight="1" x14ac:dyDescent="0.25">
      <c r="A3" s="262" t="str">
        <f>الغلاف!B13</f>
        <v>الطائف - منطقة مكة المكرمة  - المملكة العربية السعودية</v>
      </c>
      <c r="B3" s="262"/>
      <c r="C3" s="262"/>
      <c r="D3" s="262"/>
      <c r="E3" s="262"/>
      <c r="F3" s="262"/>
    </row>
    <row r="4" spans="1:6" ht="22.5" customHeight="1" x14ac:dyDescent="0.25">
      <c r="A4" s="263" t="str">
        <f>الفهرس!B22</f>
        <v xml:space="preserve">الإيضاحات المتممة للقوائم المالية  كما في 31 /12/ 2021م </v>
      </c>
      <c r="B4" s="263"/>
      <c r="C4" s="263"/>
      <c r="D4" s="263"/>
      <c r="E4" s="263"/>
      <c r="F4" s="263"/>
    </row>
    <row r="5" spans="1:6" s="45" customFormat="1" ht="15" customHeight="1" x14ac:dyDescent="0.25">
      <c r="A5" s="43"/>
      <c r="B5" s="44"/>
      <c r="C5" s="44"/>
      <c r="D5" s="44"/>
      <c r="E5" s="43"/>
    </row>
    <row r="6" spans="1:6" ht="21" customHeight="1" x14ac:dyDescent="0.25">
      <c r="A6" s="264" t="s">
        <v>22</v>
      </c>
      <c r="B6" s="264"/>
    </row>
    <row r="7" spans="1:6" ht="23.25" customHeight="1" x14ac:dyDescent="0.25">
      <c r="A7" s="261" t="s">
        <v>23</v>
      </c>
      <c r="B7" s="261"/>
      <c r="C7" s="261"/>
      <c r="D7" s="261"/>
      <c r="E7" s="261"/>
      <c r="F7" s="59"/>
    </row>
    <row r="8" spans="1:6" ht="7.5" customHeight="1" x14ac:dyDescent="0.25">
      <c r="A8" s="46"/>
      <c r="B8" s="50"/>
    </row>
    <row r="9" spans="1:6" ht="23.25" customHeight="1" x14ac:dyDescent="0.25">
      <c r="A9" s="261" t="s">
        <v>129</v>
      </c>
      <c r="B9" s="261"/>
      <c r="C9" s="261"/>
      <c r="D9" s="261"/>
      <c r="E9" s="261"/>
      <c r="F9" s="59"/>
    </row>
    <row r="10" spans="1:6" ht="39" customHeight="1" x14ac:dyDescent="0.25">
      <c r="A10" s="265" t="s">
        <v>170</v>
      </c>
      <c r="B10" s="265"/>
      <c r="C10" s="265"/>
      <c r="D10" s="265"/>
      <c r="E10" s="59"/>
      <c r="F10" s="59"/>
    </row>
    <row r="11" spans="1:6" ht="7.5" customHeight="1" x14ac:dyDescent="0.25">
      <c r="A11" s="46"/>
      <c r="B11" s="50"/>
    </row>
    <row r="12" spans="1:6" ht="30" customHeight="1" x14ac:dyDescent="0.25">
      <c r="A12" s="114" t="s">
        <v>93</v>
      </c>
      <c r="B12" s="117"/>
      <c r="C12" s="117"/>
      <c r="D12" s="117"/>
      <c r="E12" s="117"/>
      <c r="F12" s="51"/>
    </row>
    <row r="13" spans="1:6" ht="33.75" customHeight="1" x14ac:dyDescent="0.25">
      <c r="A13" s="116" t="s">
        <v>160</v>
      </c>
      <c r="B13" s="117"/>
      <c r="C13" s="117"/>
      <c r="D13" s="117"/>
      <c r="E13" s="117"/>
      <c r="F13" s="51"/>
    </row>
    <row r="14" spans="1:6" ht="33.75" customHeight="1" x14ac:dyDescent="0.25">
      <c r="A14" s="116" t="s">
        <v>163</v>
      </c>
      <c r="B14" s="117"/>
      <c r="C14" s="117"/>
      <c r="D14" s="117"/>
      <c r="E14" s="117"/>
      <c r="F14" s="51"/>
    </row>
    <row r="15" spans="1:6" ht="33.75" customHeight="1" x14ac:dyDescent="0.25">
      <c r="A15" s="116" t="s">
        <v>161</v>
      </c>
      <c r="B15" s="117"/>
      <c r="C15" s="117"/>
      <c r="D15" s="117"/>
      <c r="E15" s="117"/>
      <c r="F15" s="51"/>
    </row>
    <row r="16" spans="1:6" ht="33.75" customHeight="1" x14ac:dyDescent="0.25">
      <c r="A16" s="116" t="s">
        <v>162</v>
      </c>
      <c r="B16" s="117"/>
      <c r="C16" s="117"/>
      <c r="D16" s="117"/>
      <c r="E16" s="117"/>
      <c r="F16" s="51"/>
    </row>
    <row r="17" spans="1:1022 1026:2047 2051:3072 3076:5117 5121:6142 6146:7167 7171:8192 8196:10237 10241:11262 11266:12287 12291:13312 13316:15357 15361:16382" ht="33.75" customHeight="1" x14ac:dyDescent="0.25">
      <c r="A17" s="121" t="s">
        <v>92</v>
      </c>
      <c r="B17" s="50"/>
      <c r="F17" s="51"/>
    </row>
    <row r="18" spans="1:1022 1026:2047 2051:3072 3076:5117 5121:6142 6146:7167 7171:8192 8196:10237 10241:11262 11266:12287 12291:13312 13316:15357 15361:16382" ht="7.5" customHeight="1" x14ac:dyDescent="0.25">
      <c r="A18" s="114"/>
      <c r="B18" s="50"/>
      <c r="F18" s="51"/>
    </row>
    <row r="19" spans="1:1022 1026:2047 2051:3072 3076:5117 5121:6142 6146:7167 7171:8192 8196:10237 10241:11262 11266:12287 12291:13312 13316:15357 15361:16382" ht="54" customHeight="1" x14ac:dyDescent="0.25">
      <c r="A19" s="266" t="s">
        <v>339</v>
      </c>
      <c r="B19" s="266"/>
      <c r="C19" s="266"/>
      <c r="D19" s="266"/>
      <c r="E19" s="266"/>
      <c r="F19" s="51"/>
    </row>
    <row r="20" spans="1:1022 1026:2047 2051:3072 3076:5117 5121:6142 6146:7167 7171:8192 8196:10237 10241:11262 11266:12287 12291:13312 13316:15357 15361:16382" ht="7.5" customHeight="1" x14ac:dyDescent="0.25">
      <c r="A20" s="114"/>
      <c r="B20" s="50"/>
      <c r="F20" s="51"/>
    </row>
    <row r="21" spans="1:1022 1026:2047 2051:3072 3076:5117 5121:6142 6146:7167 7171:8192 8196:10237 10241:11262 11266:12287 12291:13312 13316:15357 15361:16382" ht="32.25" customHeight="1" x14ac:dyDescent="0.25">
      <c r="A21" s="119" t="s">
        <v>89</v>
      </c>
      <c r="B21" s="50"/>
      <c r="F21" s="119"/>
      <c r="G21" s="50"/>
      <c r="K21" s="119"/>
      <c r="L21" s="50"/>
      <c r="P21" s="119"/>
      <c r="Q21" s="50"/>
      <c r="U21" s="119"/>
      <c r="V21" s="50"/>
      <c r="Z21" s="119"/>
      <c r="AA21" s="50"/>
      <c r="AE21" s="119"/>
      <c r="AF21" s="50"/>
      <c r="AJ21" s="119"/>
      <c r="AK21" s="50"/>
      <c r="AO21" s="119"/>
      <c r="AP21" s="50"/>
      <c r="AT21" s="119"/>
      <c r="AU21" s="50"/>
      <c r="AY21" s="119"/>
      <c r="AZ21" s="50"/>
      <c r="BD21" s="119"/>
      <c r="BE21" s="50"/>
      <c r="BI21" s="119"/>
      <c r="BJ21" s="50"/>
      <c r="BN21" s="119"/>
      <c r="BO21" s="50"/>
      <c r="BS21" s="119"/>
      <c r="BT21" s="50"/>
      <c r="BX21" s="119"/>
      <c r="BY21" s="50"/>
      <c r="CC21" s="119"/>
      <c r="CD21" s="50"/>
      <c r="CH21" s="119"/>
      <c r="CI21" s="50"/>
      <c r="CM21" s="119"/>
      <c r="CN21" s="50"/>
      <c r="CR21" s="119"/>
      <c r="CS21" s="50"/>
      <c r="CW21" s="119"/>
      <c r="CX21" s="50"/>
      <c r="DB21" s="119"/>
      <c r="DC21" s="50"/>
      <c r="DG21" s="119"/>
      <c r="DH21" s="50"/>
      <c r="DL21" s="119"/>
      <c r="DM21" s="50"/>
      <c r="DQ21" s="119"/>
      <c r="DR21" s="50"/>
      <c r="DV21" s="119"/>
      <c r="DW21" s="50"/>
      <c r="EA21" s="119"/>
      <c r="EB21" s="50"/>
      <c r="EF21" s="119"/>
      <c r="EG21" s="50"/>
      <c r="EK21" s="119"/>
      <c r="EL21" s="50"/>
      <c r="EP21" s="119"/>
      <c r="EQ21" s="50"/>
      <c r="EU21" s="119"/>
      <c r="EV21" s="50"/>
      <c r="EZ21" s="119"/>
      <c r="FA21" s="50"/>
      <c r="FE21" s="119"/>
      <c r="FF21" s="50"/>
      <c r="FJ21" s="119"/>
      <c r="FK21" s="50"/>
      <c r="FO21" s="119"/>
      <c r="FP21" s="50"/>
      <c r="FT21" s="119"/>
      <c r="FU21" s="50"/>
      <c r="FY21" s="119"/>
      <c r="FZ21" s="50"/>
      <c r="GD21" s="119"/>
      <c r="GE21" s="50"/>
      <c r="GI21" s="119"/>
      <c r="GJ21" s="50"/>
      <c r="GN21" s="119"/>
      <c r="GO21" s="50"/>
      <c r="GS21" s="119"/>
      <c r="GT21" s="50"/>
      <c r="GX21" s="119"/>
      <c r="GY21" s="50"/>
      <c r="HC21" s="119"/>
      <c r="HD21" s="50"/>
      <c r="HH21" s="119"/>
      <c r="HI21" s="50"/>
      <c r="HM21" s="119"/>
      <c r="HN21" s="50"/>
      <c r="HR21" s="119"/>
      <c r="HS21" s="50"/>
      <c r="HW21" s="119"/>
      <c r="HX21" s="50"/>
      <c r="IB21" s="119"/>
      <c r="IC21" s="50"/>
      <c r="IG21" s="119"/>
      <c r="IH21" s="50"/>
      <c r="IL21" s="119"/>
      <c r="IM21" s="50"/>
      <c r="IQ21" s="119"/>
      <c r="IR21" s="50"/>
      <c r="IV21" s="119"/>
      <c r="IW21" s="50"/>
      <c r="JA21" s="119"/>
      <c r="JB21" s="50"/>
      <c r="JF21" s="119"/>
      <c r="JG21" s="50"/>
      <c r="JK21" s="119"/>
      <c r="JL21" s="50"/>
      <c r="JP21" s="119"/>
      <c r="JQ21" s="50"/>
      <c r="JU21" s="119"/>
      <c r="JV21" s="50"/>
      <c r="JZ21" s="119"/>
      <c r="KA21" s="50"/>
      <c r="KE21" s="119"/>
      <c r="KF21" s="50"/>
      <c r="KJ21" s="119"/>
      <c r="KK21" s="50"/>
      <c r="KO21" s="119"/>
      <c r="KP21" s="50"/>
      <c r="KT21" s="119"/>
      <c r="KU21" s="50"/>
      <c r="KY21" s="119"/>
      <c r="KZ21" s="50"/>
      <c r="LD21" s="119"/>
      <c r="LE21" s="50"/>
      <c r="LI21" s="119"/>
      <c r="LJ21" s="50"/>
      <c r="LN21" s="119"/>
      <c r="LO21" s="50"/>
      <c r="LS21" s="119"/>
      <c r="LT21" s="50"/>
      <c r="LX21" s="119"/>
      <c r="LY21" s="50"/>
      <c r="MC21" s="119"/>
      <c r="MD21" s="50"/>
      <c r="MH21" s="119"/>
      <c r="MI21" s="50"/>
      <c r="MM21" s="119"/>
      <c r="MN21" s="50"/>
      <c r="MR21" s="119"/>
      <c r="MS21" s="50"/>
      <c r="MW21" s="119"/>
      <c r="MX21" s="50"/>
      <c r="NB21" s="119"/>
      <c r="NC21" s="50"/>
      <c r="NG21" s="119"/>
      <c r="NH21" s="50"/>
      <c r="NL21" s="119"/>
      <c r="NM21" s="50"/>
      <c r="NQ21" s="119"/>
      <c r="NR21" s="50"/>
      <c r="NV21" s="119"/>
      <c r="NW21" s="50"/>
      <c r="OA21" s="119"/>
      <c r="OB21" s="50"/>
      <c r="OF21" s="119"/>
      <c r="OG21" s="50"/>
      <c r="OK21" s="119"/>
      <c r="OL21" s="50"/>
      <c r="OP21" s="119"/>
      <c r="OQ21" s="50"/>
      <c r="OU21" s="119"/>
      <c r="OV21" s="50"/>
      <c r="OZ21" s="119"/>
      <c r="PA21" s="50"/>
      <c r="PE21" s="119"/>
      <c r="PF21" s="50"/>
      <c r="PJ21" s="119"/>
      <c r="PK21" s="50"/>
      <c r="PO21" s="119"/>
      <c r="PP21" s="50"/>
      <c r="PT21" s="119"/>
      <c r="PU21" s="50"/>
      <c r="PY21" s="119"/>
      <c r="PZ21" s="50"/>
      <c r="QD21" s="119"/>
      <c r="QE21" s="50"/>
      <c r="QI21" s="119"/>
      <c r="QJ21" s="50"/>
      <c r="QN21" s="119"/>
      <c r="QO21" s="50"/>
      <c r="QS21" s="119"/>
      <c r="QT21" s="50"/>
      <c r="QX21" s="119"/>
      <c r="QY21" s="50"/>
      <c r="RC21" s="119"/>
      <c r="RD21" s="50"/>
      <c r="RH21" s="119"/>
      <c r="RI21" s="50"/>
      <c r="RM21" s="119"/>
      <c r="RN21" s="50"/>
      <c r="RR21" s="119"/>
      <c r="RS21" s="50"/>
      <c r="RW21" s="119"/>
      <c r="RX21" s="50"/>
      <c r="SB21" s="119"/>
      <c r="SC21" s="50"/>
      <c r="SG21" s="119"/>
      <c r="SH21" s="50"/>
      <c r="SL21" s="119"/>
      <c r="SM21" s="50"/>
      <c r="SQ21" s="119"/>
      <c r="SR21" s="50"/>
      <c r="SV21" s="119"/>
      <c r="SW21" s="50"/>
      <c r="TA21" s="119"/>
      <c r="TB21" s="50"/>
      <c r="TF21" s="119"/>
      <c r="TG21" s="50"/>
      <c r="TK21" s="119"/>
      <c r="TL21" s="50"/>
      <c r="TP21" s="119"/>
      <c r="TQ21" s="50"/>
      <c r="TU21" s="119"/>
      <c r="TV21" s="50"/>
      <c r="TZ21" s="119"/>
      <c r="UA21" s="50"/>
      <c r="UE21" s="119"/>
      <c r="UF21" s="50"/>
      <c r="UJ21" s="119"/>
      <c r="UK21" s="50"/>
      <c r="UO21" s="119"/>
      <c r="UP21" s="50"/>
      <c r="UT21" s="119"/>
      <c r="UU21" s="50"/>
      <c r="UY21" s="119"/>
      <c r="UZ21" s="50"/>
      <c r="VD21" s="119"/>
      <c r="VE21" s="50"/>
      <c r="VI21" s="119"/>
      <c r="VJ21" s="50"/>
      <c r="VN21" s="119"/>
      <c r="VO21" s="50"/>
      <c r="VS21" s="119"/>
      <c r="VT21" s="50"/>
      <c r="VX21" s="119"/>
      <c r="VY21" s="50"/>
      <c r="WC21" s="119"/>
      <c r="WD21" s="50"/>
      <c r="WH21" s="119"/>
      <c r="WI21" s="50"/>
      <c r="WM21" s="119"/>
      <c r="WN21" s="50"/>
      <c r="WR21" s="119"/>
      <c r="WS21" s="50"/>
      <c r="WW21" s="119"/>
      <c r="WX21" s="50"/>
      <c r="XB21" s="119"/>
      <c r="XC21" s="50"/>
      <c r="XG21" s="119"/>
      <c r="XH21" s="50"/>
      <c r="XL21" s="119"/>
      <c r="XM21" s="50"/>
      <c r="XQ21" s="119"/>
      <c r="XR21" s="50"/>
      <c r="XV21" s="119"/>
      <c r="XW21" s="50"/>
      <c r="YA21" s="119"/>
      <c r="YB21" s="50"/>
      <c r="YF21" s="119"/>
      <c r="YG21" s="50"/>
      <c r="YK21" s="119"/>
      <c r="YL21" s="50"/>
      <c r="YP21" s="119"/>
      <c r="YQ21" s="50"/>
      <c r="YU21" s="119"/>
      <c r="YV21" s="50"/>
      <c r="YZ21" s="119"/>
      <c r="ZA21" s="50"/>
      <c r="ZE21" s="119"/>
      <c r="ZF21" s="50"/>
      <c r="ZJ21" s="119"/>
      <c r="ZK21" s="50"/>
      <c r="ZO21" s="119"/>
      <c r="ZP21" s="50"/>
      <c r="ZT21" s="119"/>
      <c r="ZU21" s="50"/>
      <c r="ZY21" s="119"/>
      <c r="ZZ21" s="50"/>
      <c r="AAD21" s="119"/>
      <c r="AAE21" s="50"/>
      <c r="AAI21" s="119"/>
      <c r="AAJ21" s="50"/>
      <c r="AAN21" s="119"/>
      <c r="AAO21" s="50"/>
      <c r="AAS21" s="119"/>
      <c r="AAT21" s="50"/>
      <c r="AAX21" s="119"/>
      <c r="AAY21" s="50"/>
      <c r="ABC21" s="119"/>
      <c r="ABD21" s="50"/>
      <c r="ABH21" s="119"/>
      <c r="ABI21" s="50"/>
      <c r="ABM21" s="119"/>
      <c r="ABN21" s="50"/>
      <c r="ABR21" s="119"/>
      <c r="ABS21" s="50"/>
      <c r="ABW21" s="119"/>
      <c r="ABX21" s="50"/>
      <c r="ACB21" s="119"/>
      <c r="ACC21" s="50"/>
      <c r="ACG21" s="119"/>
      <c r="ACH21" s="50"/>
      <c r="ACL21" s="119"/>
      <c r="ACM21" s="50"/>
      <c r="ACQ21" s="119"/>
      <c r="ACR21" s="50"/>
      <c r="ACV21" s="119"/>
      <c r="ACW21" s="50"/>
      <c r="ADA21" s="119"/>
      <c r="ADB21" s="50"/>
      <c r="ADF21" s="119"/>
      <c r="ADG21" s="50"/>
      <c r="ADK21" s="119"/>
      <c r="ADL21" s="50"/>
      <c r="ADP21" s="119"/>
      <c r="ADQ21" s="50"/>
      <c r="ADU21" s="119"/>
      <c r="ADV21" s="50"/>
      <c r="ADZ21" s="119"/>
      <c r="AEA21" s="50"/>
      <c r="AEE21" s="119"/>
      <c r="AEF21" s="50"/>
      <c r="AEJ21" s="119"/>
      <c r="AEK21" s="50"/>
      <c r="AEO21" s="119"/>
      <c r="AEP21" s="50"/>
      <c r="AET21" s="119"/>
      <c r="AEU21" s="50"/>
      <c r="AEY21" s="119"/>
      <c r="AEZ21" s="50"/>
      <c r="AFD21" s="119"/>
      <c r="AFE21" s="50"/>
      <c r="AFI21" s="119"/>
      <c r="AFJ21" s="50"/>
      <c r="AFN21" s="119"/>
      <c r="AFO21" s="50"/>
      <c r="AFS21" s="119"/>
      <c r="AFT21" s="50"/>
      <c r="AFX21" s="119"/>
      <c r="AFY21" s="50"/>
      <c r="AGC21" s="119"/>
      <c r="AGD21" s="50"/>
      <c r="AGH21" s="119"/>
      <c r="AGI21" s="50"/>
      <c r="AGM21" s="119"/>
      <c r="AGN21" s="50"/>
      <c r="AGR21" s="119"/>
      <c r="AGS21" s="50"/>
      <c r="AGW21" s="119"/>
      <c r="AGX21" s="50"/>
      <c r="AHB21" s="119"/>
      <c r="AHC21" s="50"/>
      <c r="AHG21" s="119"/>
      <c r="AHH21" s="50"/>
      <c r="AHL21" s="119"/>
      <c r="AHM21" s="50"/>
      <c r="AHQ21" s="119"/>
      <c r="AHR21" s="50"/>
      <c r="AHV21" s="119"/>
      <c r="AHW21" s="50"/>
      <c r="AIA21" s="119"/>
      <c r="AIB21" s="50"/>
      <c r="AIF21" s="119"/>
      <c r="AIG21" s="50"/>
      <c r="AIK21" s="119"/>
      <c r="AIL21" s="50"/>
      <c r="AIP21" s="119"/>
      <c r="AIQ21" s="50"/>
      <c r="AIU21" s="119"/>
      <c r="AIV21" s="50"/>
      <c r="AIZ21" s="119"/>
      <c r="AJA21" s="50"/>
      <c r="AJE21" s="119"/>
      <c r="AJF21" s="50"/>
      <c r="AJJ21" s="119"/>
      <c r="AJK21" s="50"/>
      <c r="AJO21" s="119"/>
      <c r="AJP21" s="50"/>
      <c r="AJT21" s="119"/>
      <c r="AJU21" s="50"/>
      <c r="AJY21" s="119"/>
      <c r="AJZ21" s="50"/>
      <c r="AKD21" s="119"/>
      <c r="AKE21" s="50"/>
      <c r="AKI21" s="119"/>
      <c r="AKJ21" s="50"/>
      <c r="AKN21" s="119"/>
      <c r="AKO21" s="50"/>
      <c r="AKS21" s="119"/>
      <c r="AKT21" s="50"/>
      <c r="AKX21" s="119"/>
      <c r="AKY21" s="50"/>
      <c r="ALC21" s="119"/>
      <c r="ALD21" s="50"/>
      <c r="ALH21" s="119"/>
      <c r="ALI21" s="50"/>
      <c r="ALM21" s="119"/>
      <c r="ALN21" s="50"/>
      <c r="ALR21" s="119"/>
      <c r="ALS21" s="50"/>
      <c r="ALW21" s="119"/>
      <c r="ALX21" s="50"/>
      <c r="AMB21" s="119"/>
      <c r="AMC21" s="50"/>
      <c r="AMG21" s="119"/>
      <c r="AMH21" s="50"/>
      <c r="AML21" s="119"/>
      <c r="AMM21" s="50"/>
      <c r="AMQ21" s="119"/>
      <c r="AMR21" s="50"/>
      <c r="AMV21" s="119"/>
      <c r="AMW21" s="50"/>
      <c r="ANA21" s="119"/>
      <c r="ANB21" s="50"/>
      <c r="ANF21" s="119"/>
      <c r="ANG21" s="50"/>
      <c r="ANK21" s="119"/>
      <c r="ANL21" s="50"/>
      <c r="ANP21" s="119"/>
      <c r="ANQ21" s="50"/>
      <c r="ANU21" s="119"/>
      <c r="ANV21" s="50"/>
      <c r="ANZ21" s="119"/>
      <c r="AOA21" s="50"/>
      <c r="AOE21" s="119"/>
      <c r="AOF21" s="50"/>
      <c r="AOJ21" s="119"/>
      <c r="AOK21" s="50"/>
      <c r="AOO21" s="119"/>
      <c r="AOP21" s="50"/>
      <c r="AOT21" s="119"/>
      <c r="AOU21" s="50"/>
      <c r="AOY21" s="119"/>
      <c r="AOZ21" s="50"/>
      <c r="APD21" s="119"/>
      <c r="APE21" s="50"/>
      <c r="API21" s="119"/>
      <c r="APJ21" s="50"/>
      <c r="APN21" s="119"/>
      <c r="APO21" s="50"/>
      <c r="APS21" s="119"/>
      <c r="APT21" s="50"/>
      <c r="APX21" s="119"/>
      <c r="APY21" s="50"/>
      <c r="AQC21" s="119"/>
      <c r="AQD21" s="50"/>
      <c r="AQH21" s="119"/>
      <c r="AQI21" s="50"/>
      <c r="AQM21" s="119"/>
      <c r="AQN21" s="50"/>
      <c r="AQR21" s="119"/>
      <c r="AQS21" s="50"/>
      <c r="AQW21" s="119"/>
      <c r="AQX21" s="50"/>
      <c r="ARB21" s="119"/>
      <c r="ARC21" s="50"/>
      <c r="ARG21" s="119"/>
      <c r="ARH21" s="50"/>
      <c r="ARL21" s="119"/>
      <c r="ARM21" s="50"/>
      <c r="ARQ21" s="119"/>
      <c r="ARR21" s="50"/>
      <c r="ARV21" s="119"/>
      <c r="ARW21" s="50"/>
      <c r="ASA21" s="119"/>
      <c r="ASB21" s="50"/>
      <c r="ASF21" s="119"/>
      <c r="ASG21" s="50"/>
      <c r="ASK21" s="119"/>
      <c r="ASL21" s="50"/>
      <c r="ASP21" s="119"/>
      <c r="ASQ21" s="50"/>
      <c r="ASU21" s="119"/>
      <c r="ASV21" s="50"/>
      <c r="ASZ21" s="119"/>
      <c r="ATA21" s="50"/>
      <c r="ATE21" s="119"/>
      <c r="ATF21" s="50"/>
      <c r="ATJ21" s="119"/>
      <c r="ATK21" s="50"/>
      <c r="ATO21" s="119"/>
      <c r="ATP21" s="50"/>
      <c r="ATT21" s="119"/>
      <c r="ATU21" s="50"/>
      <c r="ATY21" s="119"/>
      <c r="ATZ21" s="50"/>
      <c r="AUD21" s="119"/>
      <c r="AUE21" s="50"/>
      <c r="AUI21" s="119"/>
      <c r="AUJ21" s="50"/>
      <c r="AUN21" s="119"/>
      <c r="AUO21" s="50"/>
      <c r="AUS21" s="119"/>
      <c r="AUT21" s="50"/>
      <c r="AUX21" s="119"/>
      <c r="AUY21" s="50"/>
      <c r="AVC21" s="119"/>
      <c r="AVD21" s="50"/>
      <c r="AVH21" s="119"/>
      <c r="AVI21" s="50"/>
      <c r="AVM21" s="119"/>
      <c r="AVN21" s="50"/>
      <c r="AVR21" s="119"/>
      <c r="AVS21" s="50"/>
      <c r="AVW21" s="119"/>
      <c r="AVX21" s="50"/>
      <c r="AWB21" s="119"/>
      <c r="AWC21" s="50"/>
      <c r="AWG21" s="119"/>
      <c r="AWH21" s="50"/>
      <c r="AWL21" s="119"/>
      <c r="AWM21" s="50"/>
      <c r="AWQ21" s="119"/>
      <c r="AWR21" s="50"/>
      <c r="AWV21" s="119"/>
      <c r="AWW21" s="50"/>
      <c r="AXA21" s="119"/>
      <c r="AXB21" s="50"/>
      <c r="AXF21" s="119"/>
      <c r="AXG21" s="50"/>
      <c r="AXK21" s="119"/>
      <c r="AXL21" s="50"/>
      <c r="AXP21" s="119"/>
      <c r="AXQ21" s="50"/>
      <c r="AXU21" s="119"/>
      <c r="AXV21" s="50"/>
      <c r="AXZ21" s="119"/>
      <c r="AYA21" s="50"/>
      <c r="AYE21" s="119"/>
      <c r="AYF21" s="50"/>
      <c r="AYJ21" s="119"/>
      <c r="AYK21" s="50"/>
      <c r="AYO21" s="119"/>
      <c r="AYP21" s="50"/>
      <c r="AYT21" s="119"/>
      <c r="AYU21" s="50"/>
      <c r="AYY21" s="119"/>
      <c r="AYZ21" s="50"/>
      <c r="AZD21" s="119"/>
      <c r="AZE21" s="50"/>
      <c r="AZI21" s="119"/>
      <c r="AZJ21" s="50"/>
      <c r="AZN21" s="119"/>
      <c r="AZO21" s="50"/>
      <c r="AZS21" s="119"/>
      <c r="AZT21" s="50"/>
      <c r="AZX21" s="119"/>
      <c r="AZY21" s="50"/>
      <c r="BAC21" s="119"/>
      <c r="BAD21" s="50"/>
      <c r="BAH21" s="119"/>
      <c r="BAI21" s="50"/>
      <c r="BAM21" s="119"/>
      <c r="BAN21" s="50"/>
      <c r="BAR21" s="119"/>
      <c r="BAS21" s="50"/>
      <c r="BAW21" s="119"/>
      <c r="BAX21" s="50"/>
      <c r="BBB21" s="119"/>
      <c r="BBC21" s="50"/>
      <c r="BBG21" s="119"/>
      <c r="BBH21" s="50"/>
      <c r="BBL21" s="119"/>
      <c r="BBM21" s="50"/>
      <c r="BBQ21" s="119"/>
      <c r="BBR21" s="50"/>
      <c r="BBV21" s="119"/>
      <c r="BBW21" s="50"/>
      <c r="BCA21" s="119"/>
      <c r="BCB21" s="50"/>
      <c r="BCF21" s="119"/>
      <c r="BCG21" s="50"/>
      <c r="BCK21" s="119"/>
      <c r="BCL21" s="50"/>
      <c r="BCP21" s="119"/>
      <c r="BCQ21" s="50"/>
      <c r="BCU21" s="119"/>
      <c r="BCV21" s="50"/>
      <c r="BCZ21" s="119"/>
      <c r="BDA21" s="50"/>
      <c r="BDE21" s="119"/>
      <c r="BDF21" s="50"/>
      <c r="BDJ21" s="119"/>
      <c r="BDK21" s="50"/>
      <c r="BDO21" s="119"/>
      <c r="BDP21" s="50"/>
      <c r="BDT21" s="119"/>
      <c r="BDU21" s="50"/>
      <c r="BDY21" s="119"/>
      <c r="BDZ21" s="50"/>
      <c r="BED21" s="119"/>
      <c r="BEE21" s="50"/>
      <c r="BEI21" s="119"/>
      <c r="BEJ21" s="50"/>
      <c r="BEN21" s="119"/>
      <c r="BEO21" s="50"/>
      <c r="BES21" s="119"/>
      <c r="BET21" s="50"/>
      <c r="BEX21" s="119"/>
      <c r="BEY21" s="50"/>
      <c r="BFC21" s="119"/>
      <c r="BFD21" s="50"/>
      <c r="BFH21" s="119"/>
      <c r="BFI21" s="50"/>
      <c r="BFM21" s="119"/>
      <c r="BFN21" s="50"/>
      <c r="BFR21" s="119"/>
      <c r="BFS21" s="50"/>
      <c r="BFW21" s="119"/>
      <c r="BFX21" s="50"/>
      <c r="BGB21" s="119"/>
      <c r="BGC21" s="50"/>
      <c r="BGG21" s="119"/>
      <c r="BGH21" s="50"/>
      <c r="BGL21" s="119"/>
      <c r="BGM21" s="50"/>
      <c r="BGQ21" s="119"/>
      <c r="BGR21" s="50"/>
      <c r="BGV21" s="119"/>
      <c r="BGW21" s="50"/>
      <c r="BHA21" s="119"/>
      <c r="BHB21" s="50"/>
      <c r="BHF21" s="119"/>
      <c r="BHG21" s="50"/>
      <c r="BHK21" s="119"/>
      <c r="BHL21" s="50"/>
      <c r="BHP21" s="119"/>
      <c r="BHQ21" s="50"/>
      <c r="BHU21" s="119"/>
      <c r="BHV21" s="50"/>
      <c r="BHZ21" s="119"/>
      <c r="BIA21" s="50"/>
      <c r="BIE21" s="119"/>
      <c r="BIF21" s="50"/>
      <c r="BIJ21" s="119"/>
      <c r="BIK21" s="50"/>
      <c r="BIO21" s="119"/>
      <c r="BIP21" s="50"/>
      <c r="BIT21" s="119"/>
      <c r="BIU21" s="50"/>
      <c r="BIY21" s="119"/>
      <c r="BIZ21" s="50"/>
      <c r="BJD21" s="119"/>
      <c r="BJE21" s="50"/>
      <c r="BJI21" s="119"/>
      <c r="BJJ21" s="50"/>
      <c r="BJN21" s="119"/>
      <c r="BJO21" s="50"/>
      <c r="BJS21" s="119"/>
      <c r="BJT21" s="50"/>
      <c r="BJX21" s="119"/>
      <c r="BJY21" s="50"/>
      <c r="BKC21" s="119"/>
      <c r="BKD21" s="50"/>
      <c r="BKH21" s="119"/>
      <c r="BKI21" s="50"/>
      <c r="BKM21" s="119"/>
      <c r="BKN21" s="50"/>
      <c r="BKR21" s="119"/>
      <c r="BKS21" s="50"/>
      <c r="BKW21" s="119"/>
      <c r="BKX21" s="50"/>
      <c r="BLB21" s="119"/>
      <c r="BLC21" s="50"/>
      <c r="BLG21" s="119"/>
      <c r="BLH21" s="50"/>
      <c r="BLL21" s="119"/>
      <c r="BLM21" s="50"/>
      <c r="BLQ21" s="119"/>
      <c r="BLR21" s="50"/>
      <c r="BLV21" s="119"/>
      <c r="BLW21" s="50"/>
      <c r="BMA21" s="119"/>
      <c r="BMB21" s="50"/>
      <c r="BMF21" s="119"/>
      <c r="BMG21" s="50"/>
      <c r="BMK21" s="119"/>
      <c r="BML21" s="50"/>
      <c r="BMP21" s="119"/>
      <c r="BMQ21" s="50"/>
      <c r="BMU21" s="119"/>
      <c r="BMV21" s="50"/>
      <c r="BMZ21" s="119"/>
      <c r="BNA21" s="50"/>
      <c r="BNE21" s="119"/>
      <c r="BNF21" s="50"/>
      <c r="BNJ21" s="119"/>
      <c r="BNK21" s="50"/>
      <c r="BNO21" s="119"/>
      <c r="BNP21" s="50"/>
      <c r="BNT21" s="119"/>
      <c r="BNU21" s="50"/>
      <c r="BNY21" s="119"/>
      <c r="BNZ21" s="50"/>
      <c r="BOD21" s="119"/>
      <c r="BOE21" s="50"/>
      <c r="BOI21" s="119"/>
      <c r="BOJ21" s="50"/>
      <c r="BON21" s="119"/>
      <c r="BOO21" s="50"/>
      <c r="BOS21" s="119"/>
      <c r="BOT21" s="50"/>
      <c r="BOX21" s="119"/>
      <c r="BOY21" s="50"/>
      <c r="BPC21" s="119"/>
      <c r="BPD21" s="50"/>
      <c r="BPH21" s="119"/>
      <c r="BPI21" s="50"/>
      <c r="BPM21" s="119"/>
      <c r="BPN21" s="50"/>
      <c r="BPR21" s="119"/>
      <c r="BPS21" s="50"/>
      <c r="BPW21" s="119"/>
      <c r="BPX21" s="50"/>
      <c r="BQB21" s="119"/>
      <c r="BQC21" s="50"/>
      <c r="BQG21" s="119"/>
      <c r="BQH21" s="50"/>
      <c r="BQL21" s="119"/>
      <c r="BQM21" s="50"/>
      <c r="BQQ21" s="119"/>
      <c r="BQR21" s="50"/>
      <c r="BQV21" s="119"/>
      <c r="BQW21" s="50"/>
      <c r="BRA21" s="119"/>
      <c r="BRB21" s="50"/>
      <c r="BRF21" s="119"/>
      <c r="BRG21" s="50"/>
      <c r="BRK21" s="119"/>
      <c r="BRL21" s="50"/>
      <c r="BRP21" s="119"/>
      <c r="BRQ21" s="50"/>
      <c r="BRU21" s="119"/>
      <c r="BRV21" s="50"/>
      <c r="BRZ21" s="119"/>
      <c r="BSA21" s="50"/>
      <c r="BSE21" s="119"/>
      <c r="BSF21" s="50"/>
      <c r="BSJ21" s="119"/>
      <c r="BSK21" s="50"/>
      <c r="BSO21" s="119"/>
      <c r="BSP21" s="50"/>
      <c r="BST21" s="119"/>
      <c r="BSU21" s="50"/>
      <c r="BSY21" s="119"/>
      <c r="BSZ21" s="50"/>
      <c r="BTD21" s="119"/>
      <c r="BTE21" s="50"/>
      <c r="BTI21" s="119"/>
      <c r="BTJ21" s="50"/>
      <c r="BTN21" s="119"/>
      <c r="BTO21" s="50"/>
      <c r="BTS21" s="119"/>
      <c r="BTT21" s="50"/>
      <c r="BTX21" s="119"/>
      <c r="BTY21" s="50"/>
      <c r="BUC21" s="119"/>
      <c r="BUD21" s="50"/>
      <c r="BUH21" s="119"/>
      <c r="BUI21" s="50"/>
      <c r="BUM21" s="119"/>
      <c r="BUN21" s="50"/>
      <c r="BUR21" s="119"/>
      <c r="BUS21" s="50"/>
      <c r="BUW21" s="119"/>
      <c r="BUX21" s="50"/>
      <c r="BVB21" s="119"/>
      <c r="BVC21" s="50"/>
      <c r="BVG21" s="119"/>
      <c r="BVH21" s="50"/>
      <c r="BVL21" s="119"/>
      <c r="BVM21" s="50"/>
      <c r="BVQ21" s="119"/>
      <c r="BVR21" s="50"/>
      <c r="BVV21" s="119"/>
      <c r="BVW21" s="50"/>
      <c r="BWA21" s="119"/>
      <c r="BWB21" s="50"/>
      <c r="BWF21" s="119"/>
      <c r="BWG21" s="50"/>
      <c r="BWK21" s="119"/>
      <c r="BWL21" s="50"/>
      <c r="BWP21" s="119"/>
      <c r="BWQ21" s="50"/>
      <c r="BWU21" s="119"/>
      <c r="BWV21" s="50"/>
      <c r="BWZ21" s="119"/>
      <c r="BXA21" s="50"/>
      <c r="BXE21" s="119"/>
      <c r="BXF21" s="50"/>
      <c r="BXJ21" s="119"/>
      <c r="BXK21" s="50"/>
      <c r="BXO21" s="119"/>
      <c r="BXP21" s="50"/>
      <c r="BXT21" s="119"/>
      <c r="BXU21" s="50"/>
      <c r="BXY21" s="119"/>
      <c r="BXZ21" s="50"/>
      <c r="BYD21" s="119"/>
      <c r="BYE21" s="50"/>
      <c r="BYI21" s="119"/>
      <c r="BYJ21" s="50"/>
      <c r="BYN21" s="119"/>
      <c r="BYO21" s="50"/>
      <c r="BYS21" s="119"/>
      <c r="BYT21" s="50"/>
      <c r="BYX21" s="119"/>
      <c r="BYY21" s="50"/>
      <c r="BZC21" s="119"/>
      <c r="BZD21" s="50"/>
      <c r="BZH21" s="119"/>
      <c r="BZI21" s="50"/>
      <c r="BZM21" s="119"/>
      <c r="BZN21" s="50"/>
      <c r="BZR21" s="119"/>
      <c r="BZS21" s="50"/>
      <c r="BZW21" s="119"/>
      <c r="BZX21" s="50"/>
      <c r="CAB21" s="119"/>
      <c r="CAC21" s="50"/>
      <c r="CAG21" s="119"/>
      <c r="CAH21" s="50"/>
      <c r="CAL21" s="119"/>
      <c r="CAM21" s="50"/>
      <c r="CAQ21" s="119"/>
      <c r="CAR21" s="50"/>
      <c r="CAV21" s="119"/>
      <c r="CAW21" s="50"/>
      <c r="CBA21" s="119"/>
      <c r="CBB21" s="50"/>
      <c r="CBF21" s="119"/>
      <c r="CBG21" s="50"/>
      <c r="CBK21" s="119"/>
      <c r="CBL21" s="50"/>
      <c r="CBP21" s="119"/>
      <c r="CBQ21" s="50"/>
      <c r="CBU21" s="119"/>
      <c r="CBV21" s="50"/>
      <c r="CBZ21" s="119"/>
      <c r="CCA21" s="50"/>
      <c r="CCE21" s="119"/>
      <c r="CCF21" s="50"/>
      <c r="CCJ21" s="119"/>
      <c r="CCK21" s="50"/>
      <c r="CCO21" s="119"/>
      <c r="CCP21" s="50"/>
      <c r="CCT21" s="119"/>
      <c r="CCU21" s="50"/>
      <c r="CCY21" s="119"/>
      <c r="CCZ21" s="50"/>
      <c r="CDD21" s="119"/>
      <c r="CDE21" s="50"/>
      <c r="CDI21" s="119"/>
      <c r="CDJ21" s="50"/>
      <c r="CDN21" s="119"/>
      <c r="CDO21" s="50"/>
      <c r="CDS21" s="119"/>
      <c r="CDT21" s="50"/>
      <c r="CDX21" s="119"/>
      <c r="CDY21" s="50"/>
      <c r="CEC21" s="119"/>
      <c r="CED21" s="50"/>
      <c r="CEH21" s="119"/>
      <c r="CEI21" s="50"/>
      <c r="CEM21" s="119"/>
      <c r="CEN21" s="50"/>
      <c r="CER21" s="119"/>
      <c r="CES21" s="50"/>
      <c r="CEW21" s="119"/>
      <c r="CEX21" s="50"/>
      <c r="CFB21" s="119"/>
      <c r="CFC21" s="50"/>
      <c r="CFG21" s="119"/>
      <c r="CFH21" s="50"/>
      <c r="CFL21" s="119"/>
      <c r="CFM21" s="50"/>
      <c r="CFQ21" s="119"/>
      <c r="CFR21" s="50"/>
      <c r="CFV21" s="119"/>
      <c r="CFW21" s="50"/>
      <c r="CGA21" s="119"/>
      <c r="CGB21" s="50"/>
      <c r="CGF21" s="119"/>
      <c r="CGG21" s="50"/>
      <c r="CGK21" s="119"/>
      <c r="CGL21" s="50"/>
      <c r="CGP21" s="119"/>
      <c r="CGQ21" s="50"/>
      <c r="CGU21" s="119"/>
      <c r="CGV21" s="50"/>
      <c r="CGZ21" s="119"/>
      <c r="CHA21" s="50"/>
      <c r="CHE21" s="119"/>
      <c r="CHF21" s="50"/>
      <c r="CHJ21" s="119"/>
      <c r="CHK21" s="50"/>
      <c r="CHO21" s="119"/>
      <c r="CHP21" s="50"/>
      <c r="CHT21" s="119"/>
      <c r="CHU21" s="50"/>
      <c r="CHY21" s="119"/>
      <c r="CHZ21" s="50"/>
      <c r="CID21" s="119"/>
      <c r="CIE21" s="50"/>
      <c r="CII21" s="119"/>
      <c r="CIJ21" s="50"/>
      <c r="CIN21" s="119"/>
      <c r="CIO21" s="50"/>
      <c r="CIS21" s="119"/>
      <c r="CIT21" s="50"/>
      <c r="CIX21" s="119"/>
      <c r="CIY21" s="50"/>
      <c r="CJC21" s="119"/>
      <c r="CJD21" s="50"/>
      <c r="CJH21" s="119"/>
      <c r="CJI21" s="50"/>
      <c r="CJM21" s="119"/>
      <c r="CJN21" s="50"/>
      <c r="CJR21" s="119"/>
      <c r="CJS21" s="50"/>
      <c r="CJW21" s="119"/>
      <c r="CJX21" s="50"/>
      <c r="CKB21" s="119"/>
      <c r="CKC21" s="50"/>
      <c r="CKG21" s="119"/>
      <c r="CKH21" s="50"/>
      <c r="CKL21" s="119"/>
      <c r="CKM21" s="50"/>
      <c r="CKQ21" s="119"/>
      <c r="CKR21" s="50"/>
      <c r="CKV21" s="119"/>
      <c r="CKW21" s="50"/>
      <c r="CLA21" s="119"/>
      <c r="CLB21" s="50"/>
      <c r="CLF21" s="119"/>
      <c r="CLG21" s="50"/>
      <c r="CLK21" s="119"/>
      <c r="CLL21" s="50"/>
      <c r="CLP21" s="119"/>
      <c r="CLQ21" s="50"/>
      <c r="CLU21" s="119"/>
      <c r="CLV21" s="50"/>
      <c r="CLZ21" s="119"/>
      <c r="CMA21" s="50"/>
      <c r="CME21" s="119"/>
      <c r="CMF21" s="50"/>
      <c r="CMJ21" s="119"/>
      <c r="CMK21" s="50"/>
      <c r="CMO21" s="119"/>
      <c r="CMP21" s="50"/>
      <c r="CMT21" s="119"/>
      <c r="CMU21" s="50"/>
      <c r="CMY21" s="119"/>
      <c r="CMZ21" s="50"/>
      <c r="CND21" s="119"/>
      <c r="CNE21" s="50"/>
      <c r="CNI21" s="119"/>
      <c r="CNJ21" s="50"/>
      <c r="CNN21" s="119"/>
      <c r="CNO21" s="50"/>
      <c r="CNS21" s="119"/>
      <c r="CNT21" s="50"/>
      <c r="CNX21" s="119"/>
      <c r="CNY21" s="50"/>
      <c r="COC21" s="119"/>
      <c r="COD21" s="50"/>
      <c r="COH21" s="119"/>
      <c r="COI21" s="50"/>
      <c r="COM21" s="119"/>
      <c r="CON21" s="50"/>
      <c r="COR21" s="119"/>
      <c r="COS21" s="50"/>
      <c r="COW21" s="119"/>
      <c r="COX21" s="50"/>
      <c r="CPB21" s="119"/>
      <c r="CPC21" s="50"/>
      <c r="CPG21" s="119"/>
      <c r="CPH21" s="50"/>
      <c r="CPL21" s="119"/>
      <c r="CPM21" s="50"/>
      <c r="CPQ21" s="119"/>
      <c r="CPR21" s="50"/>
      <c r="CPV21" s="119"/>
      <c r="CPW21" s="50"/>
      <c r="CQA21" s="119"/>
      <c r="CQB21" s="50"/>
      <c r="CQF21" s="119"/>
      <c r="CQG21" s="50"/>
      <c r="CQK21" s="119"/>
      <c r="CQL21" s="50"/>
      <c r="CQP21" s="119"/>
      <c r="CQQ21" s="50"/>
      <c r="CQU21" s="119"/>
      <c r="CQV21" s="50"/>
      <c r="CQZ21" s="119"/>
      <c r="CRA21" s="50"/>
      <c r="CRE21" s="119"/>
      <c r="CRF21" s="50"/>
      <c r="CRJ21" s="119"/>
      <c r="CRK21" s="50"/>
      <c r="CRO21" s="119"/>
      <c r="CRP21" s="50"/>
      <c r="CRT21" s="119"/>
      <c r="CRU21" s="50"/>
      <c r="CRY21" s="119"/>
      <c r="CRZ21" s="50"/>
      <c r="CSD21" s="119"/>
      <c r="CSE21" s="50"/>
      <c r="CSI21" s="119"/>
      <c r="CSJ21" s="50"/>
      <c r="CSN21" s="119"/>
      <c r="CSO21" s="50"/>
      <c r="CSS21" s="119"/>
      <c r="CST21" s="50"/>
      <c r="CSX21" s="119"/>
      <c r="CSY21" s="50"/>
      <c r="CTC21" s="119"/>
      <c r="CTD21" s="50"/>
      <c r="CTH21" s="119"/>
      <c r="CTI21" s="50"/>
      <c r="CTM21" s="119"/>
      <c r="CTN21" s="50"/>
      <c r="CTR21" s="119"/>
      <c r="CTS21" s="50"/>
      <c r="CTW21" s="119"/>
      <c r="CTX21" s="50"/>
      <c r="CUB21" s="119"/>
      <c r="CUC21" s="50"/>
      <c r="CUG21" s="119"/>
      <c r="CUH21" s="50"/>
      <c r="CUL21" s="119"/>
      <c r="CUM21" s="50"/>
      <c r="CUQ21" s="119"/>
      <c r="CUR21" s="50"/>
      <c r="CUV21" s="119"/>
      <c r="CUW21" s="50"/>
      <c r="CVA21" s="119"/>
      <c r="CVB21" s="50"/>
      <c r="CVF21" s="119"/>
      <c r="CVG21" s="50"/>
      <c r="CVK21" s="119"/>
      <c r="CVL21" s="50"/>
      <c r="CVP21" s="119"/>
      <c r="CVQ21" s="50"/>
      <c r="CVU21" s="119"/>
      <c r="CVV21" s="50"/>
      <c r="CVZ21" s="119"/>
      <c r="CWA21" s="50"/>
      <c r="CWE21" s="119"/>
      <c r="CWF21" s="50"/>
      <c r="CWJ21" s="119"/>
      <c r="CWK21" s="50"/>
      <c r="CWO21" s="119"/>
      <c r="CWP21" s="50"/>
      <c r="CWT21" s="119"/>
      <c r="CWU21" s="50"/>
      <c r="CWY21" s="119"/>
      <c r="CWZ21" s="50"/>
      <c r="CXD21" s="119"/>
      <c r="CXE21" s="50"/>
      <c r="CXI21" s="119"/>
      <c r="CXJ21" s="50"/>
      <c r="CXN21" s="119"/>
      <c r="CXO21" s="50"/>
      <c r="CXS21" s="119"/>
      <c r="CXT21" s="50"/>
      <c r="CXX21" s="119"/>
      <c r="CXY21" s="50"/>
      <c r="CYC21" s="119"/>
      <c r="CYD21" s="50"/>
      <c r="CYH21" s="119"/>
      <c r="CYI21" s="50"/>
      <c r="CYM21" s="119"/>
      <c r="CYN21" s="50"/>
      <c r="CYR21" s="119"/>
      <c r="CYS21" s="50"/>
      <c r="CYW21" s="119"/>
      <c r="CYX21" s="50"/>
      <c r="CZB21" s="119"/>
      <c r="CZC21" s="50"/>
      <c r="CZG21" s="119"/>
      <c r="CZH21" s="50"/>
      <c r="CZL21" s="119"/>
      <c r="CZM21" s="50"/>
      <c r="CZQ21" s="119"/>
      <c r="CZR21" s="50"/>
      <c r="CZV21" s="119"/>
      <c r="CZW21" s="50"/>
      <c r="DAA21" s="119"/>
      <c r="DAB21" s="50"/>
      <c r="DAF21" s="119"/>
      <c r="DAG21" s="50"/>
      <c r="DAK21" s="119"/>
      <c r="DAL21" s="50"/>
      <c r="DAP21" s="119"/>
      <c r="DAQ21" s="50"/>
      <c r="DAU21" s="119"/>
      <c r="DAV21" s="50"/>
      <c r="DAZ21" s="119"/>
      <c r="DBA21" s="50"/>
      <c r="DBE21" s="119"/>
      <c r="DBF21" s="50"/>
      <c r="DBJ21" s="119"/>
      <c r="DBK21" s="50"/>
      <c r="DBO21" s="119"/>
      <c r="DBP21" s="50"/>
      <c r="DBT21" s="119"/>
      <c r="DBU21" s="50"/>
      <c r="DBY21" s="119"/>
      <c r="DBZ21" s="50"/>
      <c r="DCD21" s="119"/>
      <c r="DCE21" s="50"/>
      <c r="DCI21" s="119"/>
      <c r="DCJ21" s="50"/>
      <c r="DCN21" s="119"/>
      <c r="DCO21" s="50"/>
      <c r="DCS21" s="119"/>
      <c r="DCT21" s="50"/>
      <c r="DCX21" s="119"/>
      <c r="DCY21" s="50"/>
      <c r="DDC21" s="119"/>
      <c r="DDD21" s="50"/>
      <c r="DDH21" s="119"/>
      <c r="DDI21" s="50"/>
      <c r="DDM21" s="119"/>
      <c r="DDN21" s="50"/>
      <c r="DDR21" s="119"/>
      <c r="DDS21" s="50"/>
      <c r="DDW21" s="119"/>
      <c r="DDX21" s="50"/>
      <c r="DEB21" s="119"/>
      <c r="DEC21" s="50"/>
      <c r="DEG21" s="119"/>
      <c r="DEH21" s="50"/>
      <c r="DEL21" s="119"/>
      <c r="DEM21" s="50"/>
      <c r="DEQ21" s="119"/>
      <c r="DER21" s="50"/>
      <c r="DEV21" s="119"/>
      <c r="DEW21" s="50"/>
      <c r="DFA21" s="119"/>
      <c r="DFB21" s="50"/>
      <c r="DFF21" s="119"/>
      <c r="DFG21" s="50"/>
      <c r="DFK21" s="119"/>
      <c r="DFL21" s="50"/>
      <c r="DFP21" s="119"/>
      <c r="DFQ21" s="50"/>
      <c r="DFU21" s="119"/>
      <c r="DFV21" s="50"/>
      <c r="DFZ21" s="119"/>
      <c r="DGA21" s="50"/>
      <c r="DGE21" s="119"/>
      <c r="DGF21" s="50"/>
      <c r="DGJ21" s="119"/>
      <c r="DGK21" s="50"/>
      <c r="DGO21" s="119"/>
      <c r="DGP21" s="50"/>
      <c r="DGT21" s="119"/>
      <c r="DGU21" s="50"/>
      <c r="DGY21" s="119"/>
      <c r="DGZ21" s="50"/>
      <c r="DHD21" s="119"/>
      <c r="DHE21" s="50"/>
      <c r="DHI21" s="119"/>
      <c r="DHJ21" s="50"/>
      <c r="DHN21" s="119"/>
      <c r="DHO21" s="50"/>
      <c r="DHS21" s="119"/>
      <c r="DHT21" s="50"/>
      <c r="DHX21" s="119"/>
      <c r="DHY21" s="50"/>
      <c r="DIC21" s="119"/>
      <c r="DID21" s="50"/>
      <c r="DIH21" s="119"/>
      <c r="DII21" s="50"/>
      <c r="DIM21" s="119"/>
      <c r="DIN21" s="50"/>
      <c r="DIR21" s="119"/>
      <c r="DIS21" s="50"/>
      <c r="DIW21" s="119"/>
      <c r="DIX21" s="50"/>
      <c r="DJB21" s="119"/>
      <c r="DJC21" s="50"/>
      <c r="DJG21" s="119"/>
      <c r="DJH21" s="50"/>
      <c r="DJL21" s="119"/>
      <c r="DJM21" s="50"/>
      <c r="DJQ21" s="119"/>
      <c r="DJR21" s="50"/>
      <c r="DJV21" s="119"/>
      <c r="DJW21" s="50"/>
      <c r="DKA21" s="119"/>
      <c r="DKB21" s="50"/>
      <c r="DKF21" s="119"/>
      <c r="DKG21" s="50"/>
      <c r="DKK21" s="119"/>
      <c r="DKL21" s="50"/>
      <c r="DKP21" s="119"/>
      <c r="DKQ21" s="50"/>
      <c r="DKU21" s="119"/>
      <c r="DKV21" s="50"/>
      <c r="DKZ21" s="119"/>
      <c r="DLA21" s="50"/>
      <c r="DLE21" s="119"/>
      <c r="DLF21" s="50"/>
      <c r="DLJ21" s="119"/>
      <c r="DLK21" s="50"/>
      <c r="DLO21" s="119"/>
      <c r="DLP21" s="50"/>
      <c r="DLT21" s="119"/>
      <c r="DLU21" s="50"/>
      <c r="DLY21" s="119"/>
      <c r="DLZ21" s="50"/>
      <c r="DMD21" s="119"/>
      <c r="DME21" s="50"/>
      <c r="DMI21" s="119"/>
      <c r="DMJ21" s="50"/>
      <c r="DMN21" s="119"/>
      <c r="DMO21" s="50"/>
      <c r="DMS21" s="119"/>
      <c r="DMT21" s="50"/>
      <c r="DMX21" s="119"/>
      <c r="DMY21" s="50"/>
      <c r="DNC21" s="119"/>
      <c r="DND21" s="50"/>
      <c r="DNH21" s="119"/>
      <c r="DNI21" s="50"/>
      <c r="DNM21" s="119"/>
      <c r="DNN21" s="50"/>
      <c r="DNR21" s="119"/>
      <c r="DNS21" s="50"/>
      <c r="DNW21" s="119"/>
      <c r="DNX21" s="50"/>
      <c r="DOB21" s="119"/>
      <c r="DOC21" s="50"/>
      <c r="DOG21" s="119"/>
      <c r="DOH21" s="50"/>
      <c r="DOL21" s="119"/>
      <c r="DOM21" s="50"/>
      <c r="DOQ21" s="119"/>
      <c r="DOR21" s="50"/>
      <c r="DOV21" s="119"/>
      <c r="DOW21" s="50"/>
      <c r="DPA21" s="119"/>
      <c r="DPB21" s="50"/>
      <c r="DPF21" s="119"/>
      <c r="DPG21" s="50"/>
      <c r="DPK21" s="119"/>
      <c r="DPL21" s="50"/>
      <c r="DPP21" s="119"/>
      <c r="DPQ21" s="50"/>
      <c r="DPU21" s="119"/>
      <c r="DPV21" s="50"/>
      <c r="DPZ21" s="119"/>
      <c r="DQA21" s="50"/>
      <c r="DQE21" s="119"/>
      <c r="DQF21" s="50"/>
      <c r="DQJ21" s="119"/>
      <c r="DQK21" s="50"/>
      <c r="DQO21" s="119"/>
      <c r="DQP21" s="50"/>
      <c r="DQT21" s="119"/>
      <c r="DQU21" s="50"/>
      <c r="DQY21" s="119"/>
      <c r="DQZ21" s="50"/>
      <c r="DRD21" s="119"/>
      <c r="DRE21" s="50"/>
      <c r="DRI21" s="119"/>
      <c r="DRJ21" s="50"/>
      <c r="DRN21" s="119"/>
      <c r="DRO21" s="50"/>
      <c r="DRS21" s="119"/>
      <c r="DRT21" s="50"/>
      <c r="DRX21" s="119"/>
      <c r="DRY21" s="50"/>
      <c r="DSC21" s="119"/>
      <c r="DSD21" s="50"/>
      <c r="DSH21" s="119"/>
      <c r="DSI21" s="50"/>
      <c r="DSM21" s="119"/>
      <c r="DSN21" s="50"/>
      <c r="DSR21" s="119"/>
      <c r="DSS21" s="50"/>
      <c r="DSW21" s="119"/>
      <c r="DSX21" s="50"/>
      <c r="DTB21" s="119"/>
      <c r="DTC21" s="50"/>
      <c r="DTG21" s="119"/>
      <c r="DTH21" s="50"/>
      <c r="DTL21" s="119"/>
      <c r="DTM21" s="50"/>
      <c r="DTQ21" s="119"/>
      <c r="DTR21" s="50"/>
      <c r="DTV21" s="119"/>
      <c r="DTW21" s="50"/>
      <c r="DUA21" s="119"/>
      <c r="DUB21" s="50"/>
      <c r="DUF21" s="119"/>
      <c r="DUG21" s="50"/>
      <c r="DUK21" s="119"/>
      <c r="DUL21" s="50"/>
      <c r="DUP21" s="119"/>
      <c r="DUQ21" s="50"/>
      <c r="DUU21" s="119"/>
      <c r="DUV21" s="50"/>
      <c r="DUZ21" s="119"/>
      <c r="DVA21" s="50"/>
      <c r="DVE21" s="119"/>
      <c r="DVF21" s="50"/>
      <c r="DVJ21" s="119"/>
      <c r="DVK21" s="50"/>
      <c r="DVO21" s="119"/>
      <c r="DVP21" s="50"/>
      <c r="DVT21" s="119"/>
      <c r="DVU21" s="50"/>
      <c r="DVY21" s="119"/>
      <c r="DVZ21" s="50"/>
      <c r="DWD21" s="119"/>
      <c r="DWE21" s="50"/>
      <c r="DWI21" s="119"/>
      <c r="DWJ21" s="50"/>
      <c r="DWN21" s="119"/>
      <c r="DWO21" s="50"/>
      <c r="DWS21" s="119"/>
      <c r="DWT21" s="50"/>
      <c r="DWX21" s="119"/>
      <c r="DWY21" s="50"/>
      <c r="DXC21" s="119"/>
      <c r="DXD21" s="50"/>
      <c r="DXH21" s="119"/>
      <c r="DXI21" s="50"/>
      <c r="DXM21" s="119"/>
      <c r="DXN21" s="50"/>
      <c r="DXR21" s="119"/>
      <c r="DXS21" s="50"/>
      <c r="DXW21" s="119"/>
      <c r="DXX21" s="50"/>
      <c r="DYB21" s="119"/>
      <c r="DYC21" s="50"/>
      <c r="DYG21" s="119"/>
      <c r="DYH21" s="50"/>
      <c r="DYL21" s="119"/>
      <c r="DYM21" s="50"/>
      <c r="DYQ21" s="119"/>
      <c r="DYR21" s="50"/>
      <c r="DYV21" s="119"/>
      <c r="DYW21" s="50"/>
      <c r="DZA21" s="119"/>
      <c r="DZB21" s="50"/>
      <c r="DZF21" s="119"/>
      <c r="DZG21" s="50"/>
      <c r="DZK21" s="119"/>
      <c r="DZL21" s="50"/>
      <c r="DZP21" s="119"/>
      <c r="DZQ21" s="50"/>
      <c r="DZU21" s="119"/>
      <c r="DZV21" s="50"/>
      <c r="DZZ21" s="119"/>
      <c r="EAA21" s="50"/>
      <c r="EAE21" s="119"/>
      <c r="EAF21" s="50"/>
      <c r="EAJ21" s="119"/>
      <c r="EAK21" s="50"/>
      <c r="EAO21" s="119"/>
      <c r="EAP21" s="50"/>
      <c r="EAT21" s="119"/>
      <c r="EAU21" s="50"/>
      <c r="EAY21" s="119"/>
      <c r="EAZ21" s="50"/>
      <c r="EBD21" s="119"/>
      <c r="EBE21" s="50"/>
      <c r="EBI21" s="119"/>
      <c r="EBJ21" s="50"/>
      <c r="EBN21" s="119"/>
      <c r="EBO21" s="50"/>
      <c r="EBS21" s="119"/>
      <c r="EBT21" s="50"/>
      <c r="EBX21" s="119"/>
      <c r="EBY21" s="50"/>
      <c r="ECC21" s="119"/>
      <c r="ECD21" s="50"/>
      <c r="ECH21" s="119"/>
      <c r="ECI21" s="50"/>
      <c r="ECM21" s="119"/>
      <c r="ECN21" s="50"/>
      <c r="ECR21" s="119"/>
      <c r="ECS21" s="50"/>
      <c r="ECW21" s="119"/>
      <c r="ECX21" s="50"/>
      <c r="EDB21" s="119"/>
      <c r="EDC21" s="50"/>
      <c r="EDG21" s="119"/>
      <c r="EDH21" s="50"/>
      <c r="EDL21" s="119"/>
      <c r="EDM21" s="50"/>
      <c r="EDQ21" s="119"/>
      <c r="EDR21" s="50"/>
      <c r="EDV21" s="119"/>
      <c r="EDW21" s="50"/>
      <c r="EEA21" s="119"/>
      <c r="EEB21" s="50"/>
      <c r="EEF21" s="119"/>
      <c r="EEG21" s="50"/>
      <c r="EEK21" s="119"/>
      <c r="EEL21" s="50"/>
      <c r="EEP21" s="119"/>
      <c r="EEQ21" s="50"/>
      <c r="EEU21" s="119"/>
      <c r="EEV21" s="50"/>
      <c r="EEZ21" s="119"/>
      <c r="EFA21" s="50"/>
      <c r="EFE21" s="119"/>
      <c r="EFF21" s="50"/>
      <c r="EFJ21" s="119"/>
      <c r="EFK21" s="50"/>
      <c r="EFO21" s="119"/>
      <c r="EFP21" s="50"/>
      <c r="EFT21" s="119"/>
      <c r="EFU21" s="50"/>
      <c r="EFY21" s="119"/>
      <c r="EFZ21" s="50"/>
      <c r="EGD21" s="119"/>
      <c r="EGE21" s="50"/>
      <c r="EGI21" s="119"/>
      <c r="EGJ21" s="50"/>
      <c r="EGN21" s="119"/>
      <c r="EGO21" s="50"/>
      <c r="EGS21" s="119"/>
      <c r="EGT21" s="50"/>
      <c r="EGX21" s="119"/>
      <c r="EGY21" s="50"/>
      <c r="EHC21" s="119"/>
      <c r="EHD21" s="50"/>
      <c r="EHH21" s="119"/>
      <c r="EHI21" s="50"/>
      <c r="EHM21" s="119"/>
      <c r="EHN21" s="50"/>
      <c r="EHR21" s="119"/>
      <c r="EHS21" s="50"/>
      <c r="EHW21" s="119"/>
      <c r="EHX21" s="50"/>
      <c r="EIB21" s="119"/>
      <c r="EIC21" s="50"/>
      <c r="EIG21" s="119"/>
      <c r="EIH21" s="50"/>
      <c r="EIL21" s="119"/>
      <c r="EIM21" s="50"/>
      <c r="EIQ21" s="119"/>
      <c r="EIR21" s="50"/>
      <c r="EIV21" s="119"/>
      <c r="EIW21" s="50"/>
      <c r="EJA21" s="119"/>
      <c r="EJB21" s="50"/>
      <c r="EJF21" s="119"/>
      <c r="EJG21" s="50"/>
      <c r="EJK21" s="119"/>
      <c r="EJL21" s="50"/>
      <c r="EJP21" s="119"/>
      <c r="EJQ21" s="50"/>
      <c r="EJU21" s="119"/>
      <c r="EJV21" s="50"/>
      <c r="EJZ21" s="119"/>
      <c r="EKA21" s="50"/>
      <c r="EKE21" s="119"/>
      <c r="EKF21" s="50"/>
      <c r="EKJ21" s="119"/>
      <c r="EKK21" s="50"/>
      <c r="EKO21" s="119"/>
      <c r="EKP21" s="50"/>
      <c r="EKT21" s="119"/>
      <c r="EKU21" s="50"/>
      <c r="EKY21" s="119"/>
      <c r="EKZ21" s="50"/>
      <c r="ELD21" s="119"/>
      <c r="ELE21" s="50"/>
      <c r="ELI21" s="119"/>
      <c r="ELJ21" s="50"/>
      <c r="ELN21" s="119"/>
      <c r="ELO21" s="50"/>
      <c r="ELS21" s="119"/>
      <c r="ELT21" s="50"/>
      <c r="ELX21" s="119"/>
      <c r="ELY21" s="50"/>
      <c r="EMC21" s="119"/>
      <c r="EMD21" s="50"/>
      <c r="EMH21" s="119"/>
      <c r="EMI21" s="50"/>
      <c r="EMM21" s="119"/>
      <c r="EMN21" s="50"/>
      <c r="EMR21" s="119"/>
      <c r="EMS21" s="50"/>
      <c r="EMW21" s="119"/>
      <c r="EMX21" s="50"/>
      <c r="ENB21" s="119"/>
      <c r="ENC21" s="50"/>
      <c r="ENG21" s="119"/>
      <c r="ENH21" s="50"/>
      <c r="ENL21" s="119"/>
      <c r="ENM21" s="50"/>
      <c r="ENQ21" s="119"/>
      <c r="ENR21" s="50"/>
      <c r="ENV21" s="119"/>
      <c r="ENW21" s="50"/>
      <c r="EOA21" s="119"/>
      <c r="EOB21" s="50"/>
      <c r="EOF21" s="119"/>
      <c r="EOG21" s="50"/>
      <c r="EOK21" s="119"/>
      <c r="EOL21" s="50"/>
      <c r="EOP21" s="119"/>
      <c r="EOQ21" s="50"/>
      <c r="EOU21" s="119"/>
      <c r="EOV21" s="50"/>
      <c r="EOZ21" s="119"/>
      <c r="EPA21" s="50"/>
      <c r="EPE21" s="119"/>
      <c r="EPF21" s="50"/>
      <c r="EPJ21" s="119"/>
      <c r="EPK21" s="50"/>
      <c r="EPO21" s="119"/>
      <c r="EPP21" s="50"/>
      <c r="EPT21" s="119"/>
      <c r="EPU21" s="50"/>
      <c r="EPY21" s="119"/>
      <c r="EPZ21" s="50"/>
      <c r="EQD21" s="119"/>
      <c r="EQE21" s="50"/>
      <c r="EQI21" s="119"/>
      <c r="EQJ21" s="50"/>
      <c r="EQN21" s="119"/>
      <c r="EQO21" s="50"/>
      <c r="EQS21" s="119"/>
      <c r="EQT21" s="50"/>
      <c r="EQX21" s="119"/>
      <c r="EQY21" s="50"/>
      <c r="ERC21" s="119"/>
      <c r="ERD21" s="50"/>
      <c r="ERH21" s="119"/>
      <c r="ERI21" s="50"/>
      <c r="ERM21" s="119"/>
      <c r="ERN21" s="50"/>
      <c r="ERR21" s="119"/>
      <c r="ERS21" s="50"/>
      <c r="ERW21" s="119"/>
      <c r="ERX21" s="50"/>
      <c r="ESB21" s="119"/>
      <c r="ESC21" s="50"/>
      <c r="ESG21" s="119"/>
      <c r="ESH21" s="50"/>
      <c r="ESL21" s="119"/>
      <c r="ESM21" s="50"/>
      <c r="ESQ21" s="119"/>
      <c r="ESR21" s="50"/>
      <c r="ESV21" s="119"/>
      <c r="ESW21" s="50"/>
      <c r="ETA21" s="119"/>
      <c r="ETB21" s="50"/>
      <c r="ETF21" s="119"/>
      <c r="ETG21" s="50"/>
      <c r="ETK21" s="119"/>
      <c r="ETL21" s="50"/>
      <c r="ETP21" s="119"/>
      <c r="ETQ21" s="50"/>
      <c r="ETU21" s="119"/>
      <c r="ETV21" s="50"/>
      <c r="ETZ21" s="119"/>
      <c r="EUA21" s="50"/>
      <c r="EUE21" s="119"/>
      <c r="EUF21" s="50"/>
      <c r="EUJ21" s="119"/>
      <c r="EUK21" s="50"/>
      <c r="EUO21" s="119"/>
      <c r="EUP21" s="50"/>
      <c r="EUT21" s="119"/>
      <c r="EUU21" s="50"/>
      <c r="EUY21" s="119"/>
      <c r="EUZ21" s="50"/>
      <c r="EVD21" s="119"/>
      <c r="EVE21" s="50"/>
      <c r="EVI21" s="119"/>
      <c r="EVJ21" s="50"/>
      <c r="EVN21" s="119"/>
      <c r="EVO21" s="50"/>
      <c r="EVS21" s="119"/>
      <c r="EVT21" s="50"/>
      <c r="EVX21" s="119"/>
      <c r="EVY21" s="50"/>
      <c r="EWC21" s="119"/>
      <c r="EWD21" s="50"/>
      <c r="EWH21" s="119"/>
      <c r="EWI21" s="50"/>
      <c r="EWM21" s="119"/>
      <c r="EWN21" s="50"/>
      <c r="EWR21" s="119"/>
      <c r="EWS21" s="50"/>
      <c r="EWW21" s="119"/>
      <c r="EWX21" s="50"/>
      <c r="EXB21" s="119"/>
      <c r="EXC21" s="50"/>
      <c r="EXG21" s="119"/>
      <c r="EXH21" s="50"/>
      <c r="EXL21" s="119"/>
      <c r="EXM21" s="50"/>
      <c r="EXQ21" s="119"/>
      <c r="EXR21" s="50"/>
      <c r="EXV21" s="119"/>
      <c r="EXW21" s="50"/>
      <c r="EYA21" s="119"/>
      <c r="EYB21" s="50"/>
      <c r="EYF21" s="119"/>
      <c r="EYG21" s="50"/>
      <c r="EYK21" s="119"/>
      <c r="EYL21" s="50"/>
      <c r="EYP21" s="119"/>
      <c r="EYQ21" s="50"/>
      <c r="EYU21" s="119"/>
      <c r="EYV21" s="50"/>
      <c r="EYZ21" s="119"/>
      <c r="EZA21" s="50"/>
      <c r="EZE21" s="119"/>
      <c r="EZF21" s="50"/>
      <c r="EZJ21" s="119"/>
      <c r="EZK21" s="50"/>
      <c r="EZO21" s="119"/>
      <c r="EZP21" s="50"/>
      <c r="EZT21" s="119"/>
      <c r="EZU21" s="50"/>
      <c r="EZY21" s="119"/>
      <c r="EZZ21" s="50"/>
      <c r="FAD21" s="119"/>
      <c r="FAE21" s="50"/>
      <c r="FAI21" s="119"/>
      <c r="FAJ21" s="50"/>
      <c r="FAN21" s="119"/>
      <c r="FAO21" s="50"/>
      <c r="FAS21" s="119"/>
      <c r="FAT21" s="50"/>
      <c r="FAX21" s="119"/>
      <c r="FAY21" s="50"/>
      <c r="FBC21" s="119"/>
      <c r="FBD21" s="50"/>
      <c r="FBH21" s="119"/>
      <c r="FBI21" s="50"/>
      <c r="FBM21" s="119"/>
      <c r="FBN21" s="50"/>
      <c r="FBR21" s="119"/>
      <c r="FBS21" s="50"/>
      <c r="FBW21" s="119"/>
      <c r="FBX21" s="50"/>
      <c r="FCB21" s="119"/>
      <c r="FCC21" s="50"/>
      <c r="FCG21" s="119"/>
      <c r="FCH21" s="50"/>
      <c r="FCL21" s="119"/>
      <c r="FCM21" s="50"/>
      <c r="FCQ21" s="119"/>
      <c r="FCR21" s="50"/>
      <c r="FCV21" s="119"/>
      <c r="FCW21" s="50"/>
      <c r="FDA21" s="119"/>
      <c r="FDB21" s="50"/>
      <c r="FDF21" s="119"/>
      <c r="FDG21" s="50"/>
      <c r="FDK21" s="119"/>
      <c r="FDL21" s="50"/>
      <c r="FDP21" s="119"/>
      <c r="FDQ21" s="50"/>
      <c r="FDU21" s="119"/>
      <c r="FDV21" s="50"/>
      <c r="FDZ21" s="119"/>
      <c r="FEA21" s="50"/>
      <c r="FEE21" s="119"/>
      <c r="FEF21" s="50"/>
      <c r="FEJ21" s="119"/>
      <c r="FEK21" s="50"/>
      <c r="FEO21" s="119"/>
      <c r="FEP21" s="50"/>
      <c r="FET21" s="119"/>
      <c r="FEU21" s="50"/>
      <c r="FEY21" s="119"/>
      <c r="FEZ21" s="50"/>
      <c r="FFD21" s="119"/>
      <c r="FFE21" s="50"/>
      <c r="FFI21" s="119"/>
      <c r="FFJ21" s="50"/>
      <c r="FFN21" s="119"/>
      <c r="FFO21" s="50"/>
      <c r="FFS21" s="119"/>
      <c r="FFT21" s="50"/>
      <c r="FFX21" s="119"/>
      <c r="FFY21" s="50"/>
      <c r="FGC21" s="119"/>
      <c r="FGD21" s="50"/>
      <c r="FGH21" s="119"/>
      <c r="FGI21" s="50"/>
      <c r="FGM21" s="119"/>
      <c r="FGN21" s="50"/>
      <c r="FGR21" s="119"/>
      <c r="FGS21" s="50"/>
      <c r="FGW21" s="119"/>
      <c r="FGX21" s="50"/>
      <c r="FHB21" s="119"/>
      <c r="FHC21" s="50"/>
      <c r="FHG21" s="119"/>
      <c r="FHH21" s="50"/>
      <c r="FHL21" s="119"/>
      <c r="FHM21" s="50"/>
      <c r="FHQ21" s="119"/>
      <c r="FHR21" s="50"/>
      <c r="FHV21" s="119"/>
      <c r="FHW21" s="50"/>
      <c r="FIA21" s="119"/>
      <c r="FIB21" s="50"/>
      <c r="FIF21" s="119"/>
      <c r="FIG21" s="50"/>
      <c r="FIK21" s="119"/>
      <c r="FIL21" s="50"/>
      <c r="FIP21" s="119"/>
      <c r="FIQ21" s="50"/>
      <c r="FIU21" s="119"/>
      <c r="FIV21" s="50"/>
      <c r="FIZ21" s="119"/>
      <c r="FJA21" s="50"/>
      <c r="FJE21" s="119"/>
      <c r="FJF21" s="50"/>
      <c r="FJJ21" s="119"/>
      <c r="FJK21" s="50"/>
      <c r="FJO21" s="119"/>
      <c r="FJP21" s="50"/>
      <c r="FJT21" s="119"/>
      <c r="FJU21" s="50"/>
      <c r="FJY21" s="119"/>
      <c r="FJZ21" s="50"/>
      <c r="FKD21" s="119"/>
      <c r="FKE21" s="50"/>
      <c r="FKI21" s="119"/>
      <c r="FKJ21" s="50"/>
      <c r="FKN21" s="119"/>
      <c r="FKO21" s="50"/>
      <c r="FKS21" s="119"/>
      <c r="FKT21" s="50"/>
      <c r="FKX21" s="119"/>
      <c r="FKY21" s="50"/>
      <c r="FLC21" s="119"/>
      <c r="FLD21" s="50"/>
      <c r="FLH21" s="119"/>
      <c r="FLI21" s="50"/>
      <c r="FLM21" s="119"/>
      <c r="FLN21" s="50"/>
      <c r="FLR21" s="119"/>
      <c r="FLS21" s="50"/>
      <c r="FLW21" s="119"/>
      <c r="FLX21" s="50"/>
      <c r="FMB21" s="119"/>
      <c r="FMC21" s="50"/>
      <c r="FMG21" s="119"/>
      <c r="FMH21" s="50"/>
      <c r="FML21" s="119"/>
      <c r="FMM21" s="50"/>
      <c r="FMQ21" s="119"/>
      <c r="FMR21" s="50"/>
      <c r="FMV21" s="119"/>
      <c r="FMW21" s="50"/>
      <c r="FNA21" s="119"/>
      <c r="FNB21" s="50"/>
      <c r="FNF21" s="119"/>
      <c r="FNG21" s="50"/>
      <c r="FNK21" s="119"/>
      <c r="FNL21" s="50"/>
      <c r="FNP21" s="119"/>
      <c r="FNQ21" s="50"/>
      <c r="FNU21" s="119"/>
      <c r="FNV21" s="50"/>
      <c r="FNZ21" s="119"/>
      <c r="FOA21" s="50"/>
      <c r="FOE21" s="119"/>
      <c r="FOF21" s="50"/>
      <c r="FOJ21" s="119"/>
      <c r="FOK21" s="50"/>
      <c r="FOO21" s="119"/>
      <c r="FOP21" s="50"/>
      <c r="FOT21" s="119"/>
      <c r="FOU21" s="50"/>
      <c r="FOY21" s="119"/>
      <c r="FOZ21" s="50"/>
      <c r="FPD21" s="119"/>
      <c r="FPE21" s="50"/>
      <c r="FPI21" s="119"/>
      <c r="FPJ21" s="50"/>
      <c r="FPN21" s="119"/>
      <c r="FPO21" s="50"/>
      <c r="FPS21" s="119"/>
      <c r="FPT21" s="50"/>
      <c r="FPX21" s="119"/>
      <c r="FPY21" s="50"/>
      <c r="FQC21" s="119"/>
      <c r="FQD21" s="50"/>
      <c r="FQH21" s="119"/>
      <c r="FQI21" s="50"/>
      <c r="FQM21" s="119"/>
      <c r="FQN21" s="50"/>
      <c r="FQR21" s="119"/>
      <c r="FQS21" s="50"/>
      <c r="FQW21" s="119"/>
      <c r="FQX21" s="50"/>
      <c r="FRB21" s="119"/>
      <c r="FRC21" s="50"/>
      <c r="FRG21" s="119"/>
      <c r="FRH21" s="50"/>
      <c r="FRL21" s="119"/>
      <c r="FRM21" s="50"/>
      <c r="FRQ21" s="119"/>
      <c r="FRR21" s="50"/>
      <c r="FRV21" s="119"/>
      <c r="FRW21" s="50"/>
      <c r="FSA21" s="119"/>
      <c r="FSB21" s="50"/>
      <c r="FSF21" s="119"/>
      <c r="FSG21" s="50"/>
      <c r="FSK21" s="119"/>
      <c r="FSL21" s="50"/>
      <c r="FSP21" s="119"/>
      <c r="FSQ21" s="50"/>
      <c r="FSU21" s="119"/>
      <c r="FSV21" s="50"/>
      <c r="FSZ21" s="119"/>
      <c r="FTA21" s="50"/>
      <c r="FTE21" s="119"/>
      <c r="FTF21" s="50"/>
      <c r="FTJ21" s="119"/>
      <c r="FTK21" s="50"/>
      <c r="FTO21" s="119"/>
      <c r="FTP21" s="50"/>
      <c r="FTT21" s="119"/>
      <c r="FTU21" s="50"/>
      <c r="FTY21" s="119"/>
      <c r="FTZ21" s="50"/>
      <c r="FUD21" s="119"/>
      <c r="FUE21" s="50"/>
      <c r="FUI21" s="119"/>
      <c r="FUJ21" s="50"/>
      <c r="FUN21" s="119"/>
      <c r="FUO21" s="50"/>
      <c r="FUS21" s="119"/>
      <c r="FUT21" s="50"/>
      <c r="FUX21" s="119"/>
      <c r="FUY21" s="50"/>
      <c r="FVC21" s="119"/>
      <c r="FVD21" s="50"/>
      <c r="FVH21" s="119"/>
      <c r="FVI21" s="50"/>
      <c r="FVM21" s="119"/>
      <c r="FVN21" s="50"/>
      <c r="FVR21" s="119"/>
      <c r="FVS21" s="50"/>
      <c r="FVW21" s="119"/>
      <c r="FVX21" s="50"/>
      <c r="FWB21" s="119"/>
      <c r="FWC21" s="50"/>
      <c r="FWG21" s="119"/>
      <c r="FWH21" s="50"/>
      <c r="FWL21" s="119"/>
      <c r="FWM21" s="50"/>
      <c r="FWQ21" s="119"/>
      <c r="FWR21" s="50"/>
      <c r="FWV21" s="119"/>
      <c r="FWW21" s="50"/>
      <c r="FXA21" s="119"/>
      <c r="FXB21" s="50"/>
      <c r="FXF21" s="119"/>
      <c r="FXG21" s="50"/>
      <c r="FXK21" s="119"/>
      <c r="FXL21" s="50"/>
      <c r="FXP21" s="119"/>
      <c r="FXQ21" s="50"/>
      <c r="FXU21" s="119"/>
      <c r="FXV21" s="50"/>
      <c r="FXZ21" s="119"/>
      <c r="FYA21" s="50"/>
      <c r="FYE21" s="119"/>
      <c r="FYF21" s="50"/>
      <c r="FYJ21" s="119"/>
      <c r="FYK21" s="50"/>
      <c r="FYO21" s="119"/>
      <c r="FYP21" s="50"/>
      <c r="FYT21" s="119"/>
      <c r="FYU21" s="50"/>
      <c r="FYY21" s="119"/>
      <c r="FYZ21" s="50"/>
      <c r="FZD21" s="119"/>
      <c r="FZE21" s="50"/>
      <c r="FZI21" s="119"/>
      <c r="FZJ21" s="50"/>
      <c r="FZN21" s="119"/>
      <c r="FZO21" s="50"/>
      <c r="FZS21" s="119"/>
      <c r="FZT21" s="50"/>
      <c r="FZX21" s="119"/>
      <c r="FZY21" s="50"/>
      <c r="GAC21" s="119"/>
      <c r="GAD21" s="50"/>
      <c r="GAH21" s="119"/>
      <c r="GAI21" s="50"/>
      <c r="GAM21" s="119"/>
      <c r="GAN21" s="50"/>
      <c r="GAR21" s="119"/>
      <c r="GAS21" s="50"/>
      <c r="GAW21" s="119"/>
      <c r="GAX21" s="50"/>
      <c r="GBB21" s="119"/>
      <c r="GBC21" s="50"/>
      <c r="GBG21" s="119"/>
      <c r="GBH21" s="50"/>
      <c r="GBL21" s="119"/>
      <c r="GBM21" s="50"/>
      <c r="GBQ21" s="119"/>
      <c r="GBR21" s="50"/>
      <c r="GBV21" s="119"/>
      <c r="GBW21" s="50"/>
      <c r="GCA21" s="119"/>
      <c r="GCB21" s="50"/>
      <c r="GCF21" s="119"/>
      <c r="GCG21" s="50"/>
      <c r="GCK21" s="119"/>
      <c r="GCL21" s="50"/>
      <c r="GCP21" s="119"/>
      <c r="GCQ21" s="50"/>
      <c r="GCU21" s="119"/>
      <c r="GCV21" s="50"/>
      <c r="GCZ21" s="119"/>
      <c r="GDA21" s="50"/>
      <c r="GDE21" s="119"/>
      <c r="GDF21" s="50"/>
      <c r="GDJ21" s="119"/>
      <c r="GDK21" s="50"/>
      <c r="GDO21" s="119"/>
      <c r="GDP21" s="50"/>
      <c r="GDT21" s="119"/>
      <c r="GDU21" s="50"/>
      <c r="GDY21" s="119"/>
      <c r="GDZ21" s="50"/>
      <c r="GED21" s="119"/>
      <c r="GEE21" s="50"/>
      <c r="GEI21" s="119"/>
      <c r="GEJ21" s="50"/>
      <c r="GEN21" s="119"/>
      <c r="GEO21" s="50"/>
      <c r="GES21" s="119"/>
      <c r="GET21" s="50"/>
      <c r="GEX21" s="119"/>
      <c r="GEY21" s="50"/>
      <c r="GFC21" s="119"/>
      <c r="GFD21" s="50"/>
      <c r="GFH21" s="119"/>
      <c r="GFI21" s="50"/>
      <c r="GFM21" s="119"/>
      <c r="GFN21" s="50"/>
      <c r="GFR21" s="119"/>
      <c r="GFS21" s="50"/>
      <c r="GFW21" s="119"/>
      <c r="GFX21" s="50"/>
      <c r="GGB21" s="119"/>
      <c r="GGC21" s="50"/>
      <c r="GGG21" s="119"/>
      <c r="GGH21" s="50"/>
      <c r="GGL21" s="119"/>
      <c r="GGM21" s="50"/>
      <c r="GGQ21" s="119"/>
      <c r="GGR21" s="50"/>
      <c r="GGV21" s="119"/>
      <c r="GGW21" s="50"/>
      <c r="GHA21" s="119"/>
      <c r="GHB21" s="50"/>
      <c r="GHF21" s="119"/>
      <c r="GHG21" s="50"/>
      <c r="GHK21" s="119"/>
      <c r="GHL21" s="50"/>
      <c r="GHP21" s="119"/>
      <c r="GHQ21" s="50"/>
      <c r="GHU21" s="119"/>
      <c r="GHV21" s="50"/>
      <c r="GHZ21" s="119"/>
      <c r="GIA21" s="50"/>
      <c r="GIE21" s="119"/>
      <c r="GIF21" s="50"/>
      <c r="GIJ21" s="119"/>
      <c r="GIK21" s="50"/>
      <c r="GIO21" s="119"/>
      <c r="GIP21" s="50"/>
      <c r="GIT21" s="119"/>
      <c r="GIU21" s="50"/>
      <c r="GIY21" s="119"/>
      <c r="GIZ21" s="50"/>
      <c r="GJD21" s="119"/>
      <c r="GJE21" s="50"/>
      <c r="GJI21" s="119"/>
      <c r="GJJ21" s="50"/>
      <c r="GJN21" s="119"/>
      <c r="GJO21" s="50"/>
      <c r="GJS21" s="119"/>
      <c r="GJT21" s="50"/>
      <c r="GJX21" s="119"/>
      <c r="GJY21" s="50"/>
      <c r="GKC21" s="119"/>
      <c r="GKD21" s="50"/>
      <c r="GKH21" s="119"/>
      <c r="GKI21" s="50"/>
      <c r="GKM21" s="119"/>
      <c r="GKN21" s="50"/>
      <c r="GKR21" s="119"/>
      <c r="GKS21" s="50"/>
      <c r="GKW21" s="119"/>
      <c r="GKX21" s="50"/>
      <c r="GLB21" s="119"/>
      <c r="GLC21" s="50"/>
      <c r="GLG21" s="119"/>
      <c r="GLH21" s="50"/>
      <c r="GLL21" s="119"/>
      <c r="GLM21" s="50"/>
      <c r="GLQ21" s="119"/>
      <c r="GLR21" s="50"/>
      <c r="GLV21" s="119"/>
      <c r="GLW21" s="50"/>
      <c r="GMA21" s="119"/>
      <c r="GMB21" s="50"/>
      <c r="GMF21" s="119"/>
      <c r="GMG21" s="50"/>
      <c r="GMK21" s="119"/>
      <c r="GML21" s="50"/>
      <c r="GMP21" s="119"/>
      <c r="GMQ21" s="50"/>
      <c r="GMU21" s="119"/>
      <c r="GMV21" s="50"/>
      <c r="GMZ21" s="119"/>
      <c r="GNA21" s="50"/>
      <c r="GNE21" s="119"/>
      <c r="GNF21" s="50"/>
      <c r="GNJ21" s="119"/>
      <c r="GNK21" s="50"/>
      <c r="GNO21" s="119"/>
      <c r="GNP21" s="50"/>
      <c r="GNT21" s="119"/>
      <c r="GNU21" s="50"/>
      <c r="GNY21" s="119"/>
      <c r="GNZ21" s="50"/>
      <c r="GOD21" s="119"/>
      <c r="GOE21" s="50"/>
      <c r="GOI21" s="119"/>
      <c r="GOJ21" s="50"/>
      <c r="GON21" s="119"/>
      <c r="GOO21" s="50"/>
      <c r="GOS21" s="119"/>
      <c r="GOT21" s="50"/>
      <c r="GOX21" s="119"/>
      <c r="GOY21" s="50"/>
      <c r="GPC21" s="119"/>
      <c r="GPD21" s="50"/>
      <c r="GPH21" s="119"/>
      <c r="GPI21" s="50"/>
      <c r="GPM21" s="119"/>
      <c r="GPN21" s="50"/>
      <c r="GPR21" s="119"/>
      <c r="GPS21" s="50"/>
      <c r="GPW21" s="119"/>
      <c r="GPX21" s="50"/>
      <c r="GQB21" s="119"/>
      <c r="GQC21" s="50"/>
      <c r="GQG21" s="119"/>
      <c r="GQH21" s="50"/>
      <c r="GQL21" s="119"/>
      <c r="GQM21" s="50"/>
      <c r="GQQ21" s="119"/>
      <c r="GQR21" s="50"/>
      <c r="GQV21" s="119"/>
      <c r="GQW21" s="50"/>
      <c r="GRA21" s="119"/>
      <c r="GRB21" s="50"/>
      <c r="GRF21" s="119"/>
      <c r="GRG21" s="50"/>
      <c r="GRK21" s="119"/>
      <c r="GRL21" s="50"/>
      <c r="GRP21" s="119"/>
      <c r="GRQ21" s="50"/>
      <c r="GRU21" s="119"/>
      <c r="GRV21" s="50"/>
      <c r="GRZ21" s="119"/>
      <c r="GSA21" s="50"/>
      <c r="GSE21" s="119"/>
      <c r="GSF21" s="50"/>
      <c r="GSJ21" s="119"/>
      <c r="GSK21" s="50"/>
      <c r="GSO21" s="119"/>
      <c r="GSP21" s="50"/>
      <c r="GST21" s="119"/>
      <c r="GSU21" s="50"/>
      <c r="GSY21" s="119"/>
      <c r="GSZ21" s="50"/>
      <c r="GTD21" s="119"/>
      <c r="GTE21" s="50"/>
      <c r="GTI21" s="119"/>
      <c r="GTJ21" s="50"/>
      <c r="GTN21" s="119"/>
      <c r="GTO21" s="50"/>
      <c r="GTS21" s="119"/>
      <c r="GTT21" s="50"/>
      <c r="GTX21" s="119"/>
      <c r="GTY21" s="50"/>
      <c r="GUC21" s="119"/>
      <c r="GUD21" s="50"/>
      <c r="GUH21" s="119"/>
      <c r="GUI21" s="50"/>
      <c r="GUM21" s="119"/>
      <c r="GUN21" s="50"/>
      <c r="GUR21" s="119"/>
      <c r="GUS21" s="50"/>
      <c r="GUW21" s="119"/>
      <c r="GUX21" s="50"/>
      <c r="GVB21" s="119"/>
      <c r="GVC21" s="50"/>
      <c r="GVG21" s="119"/>
      <c r="GVH21" s="50"/>
      <c r="GVL21" s="119"/>
      <c r="GVM21" s="50"/>
      <c r="GVQ21" s="119"/>
      <c r="GVR21" s="50"/>
      <c r="GVV21" s="119"/>
      <c r="GVW21" s="50"/>
      <c r="GWA21" s="119"/>
      <c r="GWB21" s="50"/>
      <c r="GWF21" s="119"/>
      <c r="GWG21" s="50"/>
      <c r="GWK21" s="119"/>
      <c r="GWL21" s="50"/>
      <c r="GWP21" s="119"/>
      <c r="GWQ21" s="50"/>
      <c r="GWU21" s="119"/>
      <c r="GWV21" s="50"/>
      <c r="GWZ21" s="119"/>
      <c r="GXA21" s="50"/>
      <c r="GXE21" s="119"/>
      <c r="GXF21" s="50"/>
      <c r="GXJ21" s="119"/>
      <c r="GXK21" s="50"/>
      <c r="GXO21" s="119"/>
      <c r="GXP21" s="50"/>
      <c r="GXT21" s="119"/>
      <c r="GXU21" s="50"/>
      <c r="GXY21" s="119"/>
      <c r="GXZ21" s="50"/>
      <c r="GYD21" s="119"/>
      <c r="GYE21" s="50"/>
      <c r="GYI21" s="119"/>
      <c r="GYJ21" s="50"/>
      <c r="GYN21" s="119"/>
      <c r="GYO21" s="50"/>
      <c r="GYS21" s="119"/>
      <c r="GYT21" s="50"/>
      <c r="GYX21" s="119"/>
      <c r="GYY21" s="50"/>
      <c r="GZC21" s="119"/>
      <c r="GZD21" s="50"/>
      <c r="GZH21" s="119"/>
      <c r="GZI21" s="50"/>
      <c r="GZM21" s="119"/>
      <c r="GZN21" s="50"/>
      <c r="GZR21" s="119"/>
      <c r="GZS21" s="50"/>
      <c r="GZW21" s="119"/>
      <c r="GZX21" s="50"/>
      <c r="HAB21" s="119"/>
      <c r="HAC21" s="50"/>
      <c r="HAG21" s="119"/>
      <c r="HAH21" s="50"/>
      <c r="HAL21" s="119"/>
      <c r="HAM21" s="50"/>
      <c r="HAQ21" s="119"/>
      <c r="HAR21" s="50"/>
      <c r="HAV21" s="119"/>
      <c r="HAW21" s="50"/>
      <c r="HBA21" s="119"/>
      <c r="HBB21" s="50"/>
      <c r="HBF21" s="119"/>
      <c r="HBG21" s="50"/>
      <c r="HBK21" s="119"/>
      <c r="HBL21" s="50"/>
      <c r="HBP21" s="119"/>
      <c r="HBQ21" s="50"/>
      <c r="HBU21" s="119"/>
      <c r="HBV21" s="50"/>
      <c r="HBZ21" s="119"/>
      <c r="HCA21" s="50"/>
      <c r="HCE21" s="119"/>
      <c r="HCF21" s="50"/>
      <c r="HCJ21" s="119"/>
      <c r="HCK21" s="50"/>
      <c r="HCO21" s="119"/>
      <c r="HCP21" s="50"/>
      <c r="HCT21" s="119"/>
      <c r="HCU21" s="50"/>
      <c r="HCY21" s="119"/>
      <c r="HCZ21" s="50"/>
      <c r="HDD21" s="119"/>
      <c r="HDE21" s="50"/>
      <c r="HDI21" s="119"/>
      <c r="HDJ21" s="50"/>
      <c r="HDN21" s="119"/>
      <c r="HDO21" s="50"/>
      <c r="HDS21" s="119"/>
      <c r="HDT21" s="50"/>
      <c r="HDX21" s="119"/>
      <c r="HDY21" s="50"/>
      <c r="HEC21" s="119"/>
      <c r="HED21" s="50"/>
      <c r="HEH21" s="119"/>
      <c r="HEI21" s="50"/>
      <c r="HEM21" s="119"/>
      <c r="HEN21" s="50"/>
      <c r="HER21" s="119"/>
      <c r="HES21" s="50"/>
      <c r="HEW21" s="119"/>
      <c r="HEX21" s="50"/>
      <c r="HFB21" s="119"/>
      <c r="HFC21" s="50"/>
      <c r="HFG21" s="119"/>
      <c r="HFH21" s="50"/>
      <c r="HFL21" s="119"/>
      <c r="HFM21" s="50"/>
      <c r="HFQ21" s="119"/>
      <c r="HFR21" s="50"/>
      <c r="HFV21" s="119"/>
      <c r="HFW21" s="50"/>
      <c r="HGA21" s="119"/>
      <c r="HGB21" s="50"/>
      <c r="HGF21" s="119"/>
      <c r="HGG21" s="50"/>
      <c r="HGK21" s="119"/>
      <c r="HGL21" s="50"/>
      <c r="HGP21" s="119"/>
      <c r="HGQ21" s="50"/>
      <c r="HGU21" s="119"/>
      <c r="HGV21" s="50"/>
      <c r="HGZ21" s="119"/>
      <c r="HHA21" s="50"/>
      <c r="HHE21" s="119"/>
      <c r="HHF21" s="50"/>
      <c r="HHJ21" s="119"/>
      <c r="HHK21" s="50"/>
      <c r="HHO21" s="119"/>
      <c r="HHP21" s="50"/>
      <c r="HHT21" s="119"/>
      <c r="HHU21" s="50"/>
      <c r="HHY21" s="119"/>
      <c r="HHZ21" s="50"/>
      <c r="HID21" s="119"/>
      <c r="HIE21" s="50"/>
      <c r="HII21" s="119"/>
      <c r="HIJ21" s="50"/>
      <c r="HIN21" s="119"/>
      <c r="HIO21" s="50"/>
      <c r="HIS21" s="119"/>
      <c r="HIT21" s="50"/>
      <c r="HIX21" s="119"/>
      <c r="HIY21" s="50"/>
      <c r="HJC21" s="119"/>
      <c r="HJD21" s="50"/>
      <c r="HJH21" s="119"/>
      <c r="HJI21" s="50"/>
      <c r="HJM21" s="119"/>
      <c r="HJN21" s="50"/>
      <c r="HJR21" s="119"/>
      <c r="HJS21" s="50"/>
      <c r="HJW21" s="119"/>
      <c r="HJX21" s="50"/>
      <c r="HKB21" s="119"/>
      <c r="HKC21" s="50"/>
      <c r="HKG21" s="119"/>
      <c r="HKH21" s="50"/>
      <c r="HKL21" s="119"/>
      <c r="HKM21" s="50"/>
      <c r="HKQ21" s="119"/>
      <c r="HKR21" s="50"/>
      <c r="HKV21" s="119"/>
      <c r="HKW21" s="50"/>
      <c r="HLA21" s="119"/>
      <c r="HLB21" s="50"/>
      <c r="HLF21" s="119"/>
      <c r="HLG21" s="50"/>
      <c r="HLK21" s="119"/>
      <c r="HLL21" s="50"/>
      <c r="HLP21" s="119"/>
      <c r="HLQ21" s="50"/>
      <c r="HLU21" s="119"/>
      <c r="HLV21" s="50"/>
      <c r="HLZ21" s="119"/>
      <c r="HMA21" s="50"/>
      <c r="HME21" s="119"/>
      <c r="HMF21" s="50"/>
      <c r="HMJ21" s="119"/>
      <c r="HMK21" s="50"/>
      <c r="HMO21" s="119"/>
      <c r="HMP21" s="50"/>
      <c r="HMT21" s="119"/>
      <c r="HMU21" s="50"/>
      <c r="HMY21" s="119"/>
      <c r="HMZ21" s="50"/>
      <c r="HND21" s="119"/>
      <c r="HNE21" s="50"/>
      <c r="HNI21" s="119"/>
      <c r="HNJ21" s="50"/>
      <c r="HNN21" s="119"/>
      <c r="HNO21" s="50"/>
      <c r="HNS21" s="119"/>
      <c r="HNT21" s="50"/>
      <c r="HNX21" s="119"/>
      <c r="HNY21" s="50"/>
      <c r="HOC21" s="119"/>
      <c r="HOD21" s="50"/>
      <c r="HOH21" s="119"/>
      <c r="HOI21" s="50"/>
      <c r="HOM21" s="119"/>
      <c r="HON21" s="50"/>
      <c r="HOR21" s="119"/>
      <c r="HOS21" s="50"/>
      <c r="HOW21" s="119"/>
      <c r="HOX21" s="50"/>
      <c r="HPB21" s="119"/>
      <c r="HPC21" s="50"/>
      <c r="HPG21" s="119"/>
      <c r="HPH21" s="50"/>
      <c r="HPL21" s="119"/>
      <c r="HPM21" s="50"/>
      <c r="HPQ21" s="119"/>
      <c r="HPR21" s="50"/>
      <c r="HPV21" s="119"/>
      <c r="HPW21" s="50"/>
      <c r="HQA21" s="119"/>
      <c r="HQB21" s="50"/>
      <c r="HQF21" s="119"/>
      <c r="HQG21" s="50"/>
      <c r="HQK21" s="119"/>
      <c r="HQL21" s="50"/>
      <c r="HQP21" s="119"/>
      <c r="HQQ21" s="50"/>
      <c r="HQU21" s="119"/>
      <c r="HQV21" s="50"/>
      <c r="HQZ21" s="119"/>
      <c r="HRA21" s="50"/>
      <c r="HRE21" s="119"/>
      <c r="HRF21" s="50"/>
      <c r="HRJ21" s="119"/>
      <c r="HRK21" s="50"/>
      <c r="HRO21" s="119"/>
      <c r="HRP21" s="50"/>
      <c r="HRT21" s="119"/>
      <c r="HRU21" s="50"/>
      <c r="HRY21" s="119"/>
      <c r="HRZ21" s="50"/>
      <c r="HSD21" s="119"/>
      <c r="HSE21" s="50"/>
      <c r="HSI21" s="119"/>
      <c r="HSJ21" s="50"/>
      <c r="HSN21" s="119"/>
      <c r="HSO21" s="50"/>
      <c r="HSS21" s="119"/>
      <c r="HST21" s="50"/>
      <c r="HSX21" s="119"/>
      <c r="HSY21" s="50"/>
      <c r="HTC21" s="119"/>
      <c r="HTD21" s="50"/>
      <c r="HTH21" s="119"/>
      <c r="HTI21" s="50"/>
      <c r="HTM21" s="119"/>
      <c r="HTN21" s="50"/>
      <c r="HTR21" s="119"/>
      <c r="HTS21" s="50"/>
      <c r="HTW21" s="119"/>
      <c r="HTX21" s="50"/>
      <c r="HUB21" s="119"/>
      <c r="HUC21" s="50"/>
      <c r="HUG21" s="119"/>
      <c r="HUH21" s="50"/>
      <c r="HUL21" s="119"/>
      <c r="HUM21" s="50"/>
      <c r="HUQ21" s="119"/>
      <c r="HUR21" s="50"/>
      <c r="HUV21" s="119"/>
      <c r="HUW21" s="50"/>
      <c r="HVA21" s="119"/>
      <c r="HVB21" s="50"/>
      <c r="HVF21" s="119"/>
      <c r="HVG21" s="50"/>
      <c r="HVK21" s="119"/>
      <c r="HVL21" s="50"/>
      <c r="HVP21" s="119"/>
      <c r="HVQ21" s="50"/>
      <c r="HVU21" s="119"/>
      <c r="HVV21" s="50"/>
      <c r="HVZ21" s="119"/>
      <c r="HWA21" s="50"/>
      <c r="HWE21" s="119"/>
      <c r="HWF21" s="50"/>
      <c r="HWJ21" s="119"/>
      <c r="HWK21" s="50"/>
      <c r="HWO21" s="119"/>
      <c r="HWP21" s="50"/>
      <c r="HWT21" s="119"/>
      <c r="HWU21" s="50"/>
      <c r="HWY21" s="119"/>
      <c r="HWZ21" s="50"/>
      <c r="HXD21" s="119"/>
      <c r="HXE21" s="50"/>
      <c r="HXI21" s="119"/>
      <c r="HXJ21" s="50"/>
      <c r="HXN21" s="119"/>
      <c r="HXO21" s="50"/>
      <c r="HXS21" s="119"/>
      <c r="HXT21" s="50"/>
      <c r="HXX21" s="119"/>
      <c r="HXY21" s="50"/>
      <c r="HYC21" s="119"/>
      <c r="HYD21" s="50"/>
      <c r="HYH21" s="119"/>
      <c r="HYI21" s="50"/>
      <c r="HYM21" s="119"/>
      <c r="HYN21" s="50"/>
      <c r="HYR21" s="119"/>
      <c r="HYS21" s="50"/>
      <c r="HYW21" s="119"/>
      <c r="HYX21" s="50"/>
      <c r="HZB21" s="119"/>
      <c r="HZC21" s="50"/>
      <c r="HZG21" s="119"/>
      <c r="HZH21" s="50"/>
      <c r="HZL21" s="119"/>
      <c r="HZM21" s="50"/>
      <c r="HZQ21" s="119"/>
      <c r="HZR21" s="50"/>
      <c r="HZV21" s="119"/>
      <c r="HZW21" s="50"/>
      <c r="IAA21" s="119"/>
      <c r="IAB21" s="50"/>
      <c r="IAF21" s="119"/>
      <c r="IAG21" s="50"/>
      <c r="IAK21" s="119"/>
      <c r="IAL21" s="50"/>
      <c r="IAP21" s="119"/>
      <c r="IAQ21" s="50"/>
      <c r="IAU21" s="119"/>
      <c r="IAV21" s="50"/>
      <c r="IAZ21" s="119"/>
      <c r="IBA21" s="50"/>
      <c r="IBE21" s="119"/>
      <c r="IBF21" s="50"/>
      <c r="IBJ21" s="119"/>
      <c r="IBK21" s="50"/>
      <c r="IBO21" s="119"/>
      <c r="IBP21" s="50"/>
      <c r="IBT21" s="119"/>
      <c r="IBU21" s="50"/>
      <c r="IBY21" s="119"/>
      <c r="IBZ21" s="50"/>
      <c r="ICD21" s="119"/>
      <c r="ICE21" s="50"/>
      <c r="ICI21" s="119"/>
      <c r="ICJ21" s="50"/>
      <c r="ICN21" s="119"/>
      <c r="ICO21" s="50"/>
      <c r="ICS21" s="119"/>
      <c r="ICT21" s="50"/>
      <c r="ICX21" s="119"/>
      <c r="ICY21" s="50"/>
      <c r="IDC21" s="119"/>
      <c r="IDD21" s="50"/>
      <c r="IDH21" s="119"/>
      <c r="IDI21" s="50"/>
      <c r="IDM21" s="119"/>
      <c r="IDN21" s="50"/>
      <c r="IDR21" s="119"/>
      <c r="IDS21" s="50"/>
      <c r="IDW21" s="119"/>
      <c r="IDX21" s="50"/>
      <c r="IEB21" s="119"/>
      <c r="IEC21" s="50"/>
      <c r="IEG21" s="119"/>
      <c r="IEH21" s="50"/>
      <c r="IEL21" s="119"/>
      <c r="IEM21" s="50"/>
      <c r="IEQ21" s="119"/>
      <c r="IER21" s="50"/>
      <c r="IEV21" s="119"/>
      <c r="IEW21" s="50"/>
      <c r="IFA21" s="119"/>
      <c r="IFB21" s="50"/>
      <c r="IFF21" s="119"/>
      <c r="IFG21" s="50"/>
      <c r="IFK21" s="119"/>
      <c r="IFL21" s="50"/>
      <c r="IFP21" s="119"/>
      <c r="IFQ21" s="50"/>
      <c r="IFU21" s="119"/>
      <c r="IFV21" s="50"/>
      <c r="IFZ21" s="119"/>
      <c r="IGA21" s="50"/>
      <c r="IGE21" s="119"/>
      <c r="IGF21" s="50"/>
      <c r="IGJ21" s="119"/>
      <c r="IGK21" s="50"/>
      <c r="IGO21" s="119"/>
      <c r="IGP21" s="50"/>
      <c r="IGT21" s="119"/>
      <c r="IGU21" s="50"/>
      <c r="IGY21" s="119"/>
      <c r="IGZ21" s="50"/>
      <c r="IHD21" s="119"/>
      <c r="IHE21" s="50"/>
      <c r="IHI21" s="119"/>
      <c r="IHJ21" s="50"/>
      <c r="IHN21" s="119"/>
      <c r="IHO21" s="50"/>
      <c r="IHS21" s="119"/>
      <c r="IHT21" s="50"/>
      <c r="IHX21" s="119"/>
      <c r="IHY21" s="50"/>
      <c r="IIC21" s="119"/>
      <c r="IID21" s="50"/>
      <c r="IIH21" s="119"/>
      <c r="III21" s="50"/>
      <c r="IIM21" s="119"/>
      <c r="IIN21" s="50"/>
      <c r="IIR21" s="119"/>
      <c r="IIS21" s="50"/>
      <c r="IIW21" s="119"/>
      <c r="IIX21" s="50"/>
      <c r="IJB21" s="119"/>
      <c r="IJC21" s="50"/>
      <c r="IJG21" s="119"/>
      <c r="IJH21" s="50"/>
      <c r="IJL21" s="119"/>
      <c r="IJM21" s="50"/>
      <c r="IJQ21" s="119"/>
      <c r="IJR21" s="50"/>
      <c r="IJV21" s="119"/>
      <c r="IJW21" s="50"/>
      <c r="IKA21" s="119"/>
      <c r="IKB21" s="50"/>
      <c r="IKF21" s="119"/>
      <c r="IKG21" s="50"/>
      <c r="IKK21" s="119"/>
      <c r="IKL21" s="50"/>
      <c r="IKP21" s="119"/>
      <c r="IKQ21" s="50"/>
      <c r="IKU21" s="119"/>
      <c r="IKV21" s="50"/>
      <c r="IKZ21" s="119"/>
      <c r="ILA21" s="50"/>
      <c r="ILE21" s="119"/>
      <c r="ILF21" s="50"/>
      <c r="ILJ21" s="119"/>
      <c r="ILK21" s="50"/>
      <c r="ILO21" s="119"/>
      <c r="ILP21" s="50"/>
      <c r="ILT21" s="119"/>
      <c r="ILU21" s="50"/>
      <c r="ILY21" s="119"/>
      <c r="ILZ21" s="50"/>
      <c r="IMD21" s="119"/>
      <c r="IME21" s="50"/>
      <c r="IMI21" s="119"/>
      <c r="IMJ21" s="50"/>
      <c r="IMN21" s="119"/>
      <c r="IMO21" s="50"/>
      <c r="IMS21" s="119"/>
      <c r="IMT21" s="50"/>
      <c r="IMX21" s="119"/>
      <c r="IMY21" s="50"/>
      <c r="INC21" s="119"/>
      <c r="IND21" s="50"/>
      <c r="INH21" s="119"/>
      <c r="INI21" s="50"/>
      <c r="INM21" s="119"/>
      <c r="INN21" s="50"/>
      <c r="INR21" s="119"/>
      <c r="INS21" s="50"/>
      <c r="INW21" s="119"/>
      <c r="INX21" s="50"/>
      <c r="IOB21" s="119"/>
      <c r="IOC21" s="50"/>
      <c r="IOG21" s="119"/>
      <c r="IOH21" s="50"/>
      <c r="IOL21" s="119"/>
      <c r="IOM21" s="50"/>
      <c r="IOQ21" s="119"/>
      <c r="IOR21" s="50"/>
      <c r="IOV21" s="119"/>
      <c r="IOW21" s="50"/>
      <c r="IPA21" s="119"/>
      <c r="IPB21" s="50"/>
      <c r="IPF21" s="119"/>
      <c r="IPG21" s="50"/>
      <c r="IPK21" s="119"/>
      <c r="IPL21" s="50"/>
      <c r="IPP21" s="119"/>
      <c r="IPQ21" s="50"/>
      <c r="IPU21" s="119"/>
      <c r="IPV21" s="50"/>
      <c r="IPZ21" s="119"/>
      <c r="IQA21" s="50"/>
      <c r="IQE21" s="119"/>
      <c r="IQF21" s="50"/>
      <c r="IQJ21" s="119"/>
      <c r="IQK21" s="50"/>
      <c r="IQO21" s="119"/>
      <c r="IQP21" s="50"/>
      <c r="IQT21" s="119"/>
      <c r="IQU21" s="50"/>
      <c r="IQY21" s="119"/>
      <c r="IQZ21" s="50"/>
      <c r="IRD21" s="119"/>
      <c r="IRE21" s="50"/>
      <c r="IRI21" s="119"/>
      <c r="IRJ21" s="50"/>
      <c r="IRN21" s="119"/>
      <c r="IRO21" s="50"/>
      <c r="IRS21" s="119"/>
      <c r="IRT21" s="50"/>
      <c r="IRX21" s="119"/>
      <c r="IRY21" s="50"/>
      <c r="ISC21" s="119"/>
      <c r="ISD21" s="50"/>
      <c r="ISH21" s="119"/>
      <c r="ISI21" s="50"/>
      <c r="ISM21" s="119"/>
      <c r="ISN21" s="50"/>
      <c r="ISR21" s="119"/>
      <c r="ISS21" s="50"/>
      <c r="ISW21" s="119"/>
      <c r="ISX21" s="50"/>
      <c r="ITB21" s="119"/>
      <c r="ITC21" s="50"/>
      <c r="ITG21" s="119"/>
      <c r="ITH21" s="50"/>
      <c r="ITL21" s="119"/>
      <c r="ITM21" s="50"/>
      <c r="ITQ21" s="119"/>
      <c r="ITR21" s="50"/>
      <c r="ITV21" s="119"/>
      <c r="ITW21" s="50"/>
      <c r="IUA21" s="119"/>
      <c r="IUB21" s="50"/>
      <c r="IUF21" s="119"/>
      <c r="IUG21" s="50"/>
      <c r="IUK21" s="119"/>
      <c r="IUL21" s="50"/>
      <c r="IUP21" s="119"/>
      <c r="IUQ21" s="50"/>
      <c r="IUU21" s="119"/>
      <c r="IUV21" s="50"/>
      <c r="IUZ21" s="119"/>
      <c r="IVA21" s="50"/>
      <c r="IVE21" s="119"/>
      <c r="IVF21" s="50"/>
      <c r="IVJ21" s="119"/>
      <c r="IVK21" s="50"/>
      <c r="IVO21" s="119"/>
      <c r="IVP21" s="50"/>
      <c r="IVT21" s="119"/>
      <c r="IVU21" s="50"/>
      <c r="IVY21" s="119"/>
      <c r="IVZ21" s="50"/>
      <c r="IWD21" s="119"/>
      <c r="IWE21" s="50"/>
      <c r="IWI21" s="119"/>
      <c r="IWJ21" s="50"/>
      <c r="IWN21" s="119"/>
      <c r="IWO21" s="50"/>
      <c r="IWS21" s="119"/>
      <c r="IWT21" s="50"/>
      <c r="IWX21" s="119"/>
      <c r="IWY21" s="50"/>
      <c r="IXC21" s="119"/>
      <c r="IXD21" s="50"/>
      <c r="IXH21" s="119"/>
      <c r="IXI21" s="50"/>
      <c r="IXM21" s="119"/>
      <c r="IXN21" s="50"/>
      <c r="IXR21" s="119"/>
      <c r="IXS21" s="50"/>
      <c r="IXW21" s="119"/>
      <c r="IXX21" s="50"/>
      <c r="IYB21" s="119"/>
      <c r="IYC21" s="50"/>
      <c r="IYG21" s="119"/>
      <c r="IYH21" s="50"/>
      <c r="IYL21" s="119"/>
      <c r="IYM21" s="50"/>
      <c r="IYQ21" s="119"/>
      <c r="IYR21" s="50"/>
      <c r="IYV21" s="119"/>
      <c r="IYW21" s="50"/>
      <c r="IZA21" s="119"/>
      <c r="IZB21" s="50"/>
      <c r="IZF21" s="119"/>
      <c r="IZG21" s="50"/>
      <c r="IZK21" s="119"/>
      <c r="IZL21" s="50"/>
      <c r="IZP21" s="119"/>
      <c r="IZQ21" s="50"/>
      <c r="IZU21" s="119"/>
      <c r="IZV21" s="50"/>
      <c r="IZZ21" s="119"/>
      <c r="JAA21" s="50"/>
      <c r="JAE21" s="119"/>
      <c r="JAF21" s="50"/>
      <c r="JAJ21" s="119"/>
      <c r="JAK21" s="50"/>
      <c r="JAO21" s="119"/>
      <c r="JAP21" s="50"/>
      <c r="JAT21" s="119"/>
      <c r="JAU21" s="50"/>
      <c r="JAY21" s="119"/>
      <c r="JAZ21" s="50"/>
      <c r="JBD21" s="119"/>
      <c r="JBE21" s="50"/>
      <c r="JBI21" s="119"/>
      <c r="JBJ21" s="50"/>
      <c r="JBN21" s="119"/>
      <c r="JBO21" s="50"/>
      <c r="JBS21" s="119"/>
      <c r="JBT21" s="50"/>
      <c r="JBX21" s="119"/>
      <c r="JBY21" s="50"/>
      <c r="JCC21" s="119"/>
      <c r="JCD21" s="50"/>
      <c r="JCH21" s="119"/>
      <c r="JCI21" s="50"/>
      <c r="JCM21" s="119"/>
      <c r="JCN21" s="50"/>
      <c r="JCR21" s="119"/>
      <c r="JCS21" s="50"/>
      <c r="JCW21" s="119"/>
      <c r="JCX21" s="50"/>
      <c r="JDB21" s="119"/>
      <c r="JDC21" s="50"/>
      <c r="JDG21" s="119"/>
      <c r="JDH21" s="50"/>
      <c r="JDL21" s="119"/>
      <c r="JDM21" s="50"/>
      <c r="JDQ21" s="119"/>
      <c r="JDR21" s="50"/>
      <c r="JDV21" s="119"/>
      <c r="JDW21" s="50"/>
      <c r="JEA21" s="119"/>
      <c r="JEB21" s="50"/>
      <c r="JEF21" s="119"/>
      <c r="JEG21" s="50"/>
      <c r="JEK21" s="119"/>
      <c r="JEL21" s="50"/>
      <c r="JEP21" s="119"/>
      <c r="JEQ21" s="50"/>
      <c r="JEU21" s="119"/>
      <c r="JEV21" s="50"/>
      <c r="JEZ21" s="119"/>
      <c r="JFA21" s="50"/>
      <c r="JFE21" s="119"/>
      <c r="JFF21" s="50"/>
      <c r="JFJ21" s="119"/>
      <c r="JFK21" s="50"/>
      <c r="JFO21" s="119"/>
      <c r="JFP21" s="50"/>
      <c r="JFT21" s="119"/>
      <c r="JFU21" s="50"/>
      <c r="JFY21" s="119"/>
      <c r="JFZ21" s="50"/>
      <c r="JGD21" s="119"/>
      <c r="JGE21" s="50"/>
      <c r="JGI21" s="119"/>
      <c r="JGJ21" s="50"/>
      <c r="JGN21" s="119"/>
      <c r="JGO21" s="50"/>
      <c r="JGS21" s="119"/>
      <c r="JGT21" s="50"/>
      <c r="JGX21" s="119"/>
      <c r="JGY21" s="50"/>
      <c r="JHC21" s="119"/>
      <c r="JHD21" s="50"/>
      <c r="JHH21" s="119"/>
      <c r="JHI21" s="50"/>
      <c r="JHM21" s="119"/>
      <c r="JHN21" s="50"/>
      <c r="JHR21" s="119"/>
      <c r="JHS21" s="50"/>
      <c r="JHW21" s="119"/>
      <c r="JHX21" s="50"/>
      <c r="JIB21" s="119"/>
      <c r="JIC21" s="50"/>
      <c r="JIG21" s="119"/>
      <c r="JIH21" s="50"/>
      <c r="JIL21" s="119"/>
      <c r="JIM21" s="50"/>
      <c r="JIQ21" s="119"/>
      <c r="JIR21" s="50"/>
      <c r="JIV21" s="119"/>
      <c r="JIW21" s="50"/>
      <c r="JJA21" s="119"/>
      <c r="JJB21" s="50"/>
      <c r="JJF21" s="119"/>
      <c r="JJG21" s="50"/>
      <c r="JJK21" s="119"/>
      <c r="JJL21" s="50"/>
      <c r="JJP21" s="119"/>
      <c r="JJQ21" s="50"/>
      <c r="JJU21" s="119"/>
      <c r="JJV21" s="50"/>
      <c r="JJZ21" s="119"/>
      <c r="JKA21" s="50"/>
      <c r="JKE21" s="119"/>
      <c r="JKF21" s="50"/>
      <c r="JKJ21" s="119"/>
      <c r="JKK21" s="50"/>
      <c r="JKO21" s="119"/>
      <c r="JKP21" s="50"/>
      <c r="JKT21" s="119"/>
      <c r="JKU21" s="50"/>
      <c r="JKY21" s="119"/>
      <c r="JKZ21" s="50"/>
      <c r="JLD21" s="119"/>
      <c r="JLE21" s="50"/>
      <c r="JLI21" s="119"/>
      <c r="JLJ21" s="50"/>
      <c r="JLN21" s="119"/>
      <c r="JLO21" s="50"/>
      <c r="JLS21" s="119"/>
      <c r="JLT21" s="50"/>
      <c r="JLX21" s="119"/>
      <c r="JLY21" s="50"/>
      <c r="JMC21" s="119"/>
      <c r="JMD21" s="50"/>
      <c r="JMH21" s="119"/>
      <c r="JMI21" s="50"/>
      <c r="JMM21" s="119"/>
      <c r="JMN21" s="50"/>
      <c r="JMR21" s="119"/>
      <c r="JMS21" s="50"/>
      <c r="JMW21" s="119"/>
      <c r="JMX21" s="50"/>
      <c r="JNB21" s="119"/>
      <c r="JNC21" s="50"/>
      <c r="JNG21" s="119"/>
      <c r="JNH21" s="50"/>
      <c r="JNL21" s="119"/>
      <c r="JNM21" s="50"/>
      <c r="JNQ21" s="119"/>
      <c r="JNR21" s="50"/>
      <c r="JNV21" s="119"/>
      <c r="JNW21" s="50"/>
      <c r="JOA21" s="119"/>
      <c r="JOB21" s="50"/>
      <c r="JOF21" s="119"/>
      <c r="JOG21" s="50"/>
      <c r="JOK21" s="119"/>
      <c r="JOL21" s="50"/>
      <c r="JOP21" s="119"/>
      <c r="JOQ21" s="50"/>
      <c r="JOU21" s="119"/>
      <c r="JOV21" s="50"/>
      <c r="JOZ21" s="119"/>
      <c r="JPA21" s="50"/>
      <c r="JPE21" s="119"/>
      <c r="JPF21" s="50"/>
      <c r="JPJ21" s="119"/>
      <c r="JPK21" s="50"/>
      <c r="JPO21" s="119"/>
      <c r="JPP21" s="50"/>
      <c r="JPT21" s="119"/>
      <c r="JPU21" s="50"/>
      <c r="JPY21" s="119"/>
      <c r="JPZ21" s="50"/>
      <c r="JQD21" s="119"/>
      <c r="JQE21" s="50"/>
      <c r="JQI21" s="119"/>
      <c r="JQJ21" s="50"/>
      <c r="JQN21" s="119"/>
      <c r="JQO21" s="50"/>
      <c r="JQS21" s="119"/>
      <c r="JQT21" s="50"/>
      <c r="JQX21" s="119"/>
      <c r="JQY21" s="50"/>
      <c r="JRC21" s="119"/>
      <c r="JRD21" s="50"/>
      <c r="JRH21" s="119"/>
      <c r="JRI21" s="50"/>
      <c r="JRM21" s="119"/>
      <c r="JRN21" s="50"/>
      <c r="JRR21" s="119"/>
      <c r="JRS21" s="50"/>
      <c r="JRW21" s="119"/>
      <c r="JRX21" s="50"/>
      <c r="JSB21" s="119"/>
      <c r="JSC21" s="50"/>
      <c r="JSG21" s="119"/>
      <c r="JSH21" s="50"/>
      <c r="JSL21" s="119"/>
      <c r="JSM21" s="50"/>
      <c r="JSQ21" s="119"/>
      <c r="JSR21" s="50"/>
      <c r="JSV21" s="119"/>
      <c r="JSW21" s="50"/>
      <c r="JTA21" s="119"/>
      <c r="JTB21" s="50"/>
      <c r="JTF21" s="119"/>
      <c r="JTG21" s="50"/>
      <c r="JTK21" s="119"/>
      <c r="JTL21" s="50"/>
      <c r="JTP21" s="119"/>
      <c r="JTQ21" s="50"/>
      <c r="JTU21" s="119"/>
      <c r="JTV21" s="50"/>
      <c r="JTZ21" s="119"/>
      <c r="JUA21" s="50"/>
      <c r="JUE21" s="119"/>
      <c r="JUF21" s="50"/>
      <c r="JUJ21" s="119"/>
      <c r="JUK21" s="50"/>
      <c r="JUO21" s="119"/>
      <c r="JUP21" s="50"/>
      <c r="JUT21" s="119"/>
      <c r="JUU21" s="50"/>
      <c r="JUY21" s="119"/>
      <c r="JUZ21" s="50"/>
      <c r="JVD21" s="119"/>
      <c r="JVE21" s="50"/>
      <c r="JVI21" s="119"/>
      <c r="JVJ21" s="50"/>
      <c r="JVN21" s="119"/>
      <c r="JVO21" s="50"/>
      <c r="JVS21" s="119"/>
      <c r="JVT21" s="50"/>
      <c r="JVX21" s="119"/>
      <c r="JVY21" s="50"/>
      <c r="JWC21" s="119"/>
      <c r="JWD21" s="50"/>
      <c r="JWH21" s="119"/>
      <c r="JWI21" s="50"/>
      <c r="JWM21" s="119"/>
      <c r="JWN21" s="50"/>
      <c r="JWR21" s="119"/>
      <c r="JWS21" s="50"/>
      <c r="JWW21" s="119"/>
      <c r="JWX21" s="50"/>
      <c r="JXB21" s="119"/>
      <c r="JXC21" s="50"/>
      <c r="JXG21" s="119"/>
      <c r="JXH21" s="50"/>
      <c r="JXL21" s="119"/>
      <c r="JXM21" s="50"/>
      <c r="JXQ21" s="119"/>
      <c r="JXR21" s="50"/>
      <c r="JXV21" s="119"/>
      <c r="JXW21" s="50"/>
      <c r="JYA21" s="119"/>
      <c r="JYB21" s="50"/>
      <c r="JYF21" s="119"/>
      <c r="JYG21" s="50"/>
      <c r="JYK21" s="119"/>
      <c r="JYL21" s="50"/>
      <c r="JYP21" s="119"/>
      <c r="JYQ21" s="50"/>
      <c r="JYU21" s="119"/>
      <c r="JYV21" s="50"/>
      <c r="JYZ21" s="119"/>
      <c r="JZA21" s="50"/>
      <c r="JZE21" s="119"/>
      <c r="JZF21" s="50"/>
      <c r="JZJ21" s="119"/>
      <c r="JZK21" s="50"/>
      <c r="JZO21" s="119"/>
      <c r="JZP21" s="50"/>
      <c r="JZT21" s="119"/>
      <c r="JZU21" s="50"/>
      <c r="JZY21" s="119"/>
      <c r="JZZ21" s="50"/>
      <c r="KAD21" s="119"/>
      <c r="KAE21" s="50"/>
      <c r="KAI21" s="119"/>
      <c r="KAJ21" s="50"/>
      <c r="KAN21" s="119"/>
      <c r="KAO21" s="50"/>
      <c r="KAS21" s="119"/>
      <c r="KAT21" s="50"/>
      <c r="KAX21" s="119"/>
      <c r="KAY21" s="50"/>
      <c r="KBC21" s="119"/>
      <c r="KBD21" s="50"/>
      <c r="KBH21" s="119"/>
      <c r="KBI21" s="50"/>
      <c r="KBM21" s="119"/>
      <c r="KBN21" s="50"/>
      <c r="KBR21" s="119"/>
      <c r="KBS21" s="50"/>
      <c r="KBW21" s="119"/>
      <c r="KBX21" s="50"/>
      <c r="KCB21" s="119"/>
      <c r="KCC21" s="50"/>
      <c r="KCG21" s="119"/>
      <c r="KCH21" s="50"/>
      <c r="KCL21" s="119"/>
      <c r="KCM21" s="50"/>
      <c r="KCQ21" s="119"/>
      <c r="KCR21" s="50"/>
      <c r="KCV21" s="119"/>
      <c r="KCW21" s="50"/>
      <c r="KDA21" s="119"/>
      <c r="KDB21" s="50"/>
      <c r="KDF21" s="119"/>
      <c r="KDG21" s="50"/>
      <c r="KDK21" s="119"/>
      <c r="KDL21" s="50"/>
      <c r="KDP21" s="119"/>
      <c r="KDQ21" s="50"/>
      <c r="KDU21" s="119"/>
      <c r="KDV21" s="50"/>
      <c r="KDZ21" s="119"/>
      <c r="KEA21" s="50"/>
      <c r="KEE21" s="119"/>
      <c r="KEF21" s="50"/>
      <c r="KEJ21" s="119"/>
      <c r="KEK21" s="50"/>
      <c r="KEO21" s="119"/>
      <c r="KEP21" s="50"/>
      <c r="KET21" s="119"/>
      <c r="KEU21" s="50"/>
      <c r="KEY21" s="119"/>
      <c r="KEZ21" s="50"/>
      <c r="KFD21" s="119"/>
      <c r="KFE21" s="50"/>
      <c r="KFI21" s="119"/>
      <c r="KFJ21" s="50"/>
      <c r="KFN21" s="119"/>
      <c r="KFO21" s="50"/>
      <c r="KFS21" s="119"/>
      <c r="KFT21" s="50"/>
      <c r="KFX21" s="119"/>
      <c r="KFY21" s="50"/>
      <c r="KGC21" s="119"/>
      <c r="KGD21" s="50"/>
      <c r="KGH21" s="119"/>
      <c r="KGI21" s="50"/>
      <c r="KGM21" s="119"/>
      <c r="KGN21" s="50"/>
      <c r="KGR21" s="119"/>
      <c r="KGS21" s="50"/>
      <c r="KGW21" s="119"/>
      <c r="KGX21" s="50"/>
      <c r="KHB21" s="119"/>
      <c r="KHC21" s="50"/>
      <c r="KHG21" s="119"/>
      <c r="KHH21" s="50"/>
      <c r="KHL21" s="119"/>
      <c r="KHM21" s="50"/>
      <c r="KHQ21" s="119"/>
      <c r="KHR21" s="50"/>
      <c r="KHV21" s="119"/>
      <c r="KHW21" s="50"/>
      <c r="KIA21" s="119"/>
      <c r="KIB21" s="50"/>
      <c r="KIF21" s="119"/>
      <c r="KIG21" s="50"/>
      <c r="KIK21" s="119"/>
      <c r="KIL21" s="50"/>
      <c r="KIP21" s="119"/>
      <c r="KIQ21" s="50"/>
      <c r="KIU21" s="119"/>
      <c r="KIV21" s="50"/>
      <c r="KIZ21" s="119"/>
      <c r="KJA21" s="50"/>
      <c r="KJE21" s="119"/>
      <c r="KJF21" s="50"/>
      <c r="KJJ21" s="119"/>
      <c r="KJK21" s="50"/>
      <c r="KJO21" s="119"/>
      <c r="KJP21" s="50"/>
      <c r="KJT21" s="119"/>
      <c r="KJU21" s="50"/>
      <c r="KJY21" s="119"/>
      <c r="KJZ21" s="50"/>
      <c r="KKD21" s="119"/>
      <c r="KKE21" s="50"/>
      <c r="KKI21" s="119"/>
      <c r="KKJ21" s="50"/>
      <c r="KKN21" s="119"/>
      <c r="KKO21" s="50"/>
      <c r="KKS21" s="119"/>
      <c r="KKT21" s="50"/>
      <c r="KKX21" s="119"/>
      <c r="KKY21" s="50"/>
      <c r="KLC21" s="119"/>
      <c r="KLD21" s="50"/>
      <c r="KLH21" s="119"/>
      <c r="KLI21" s="50"/>
      <c r="KLM21" s="119"/>
      <c r="KLN21" s="50"/>
      <c r="KLR21" s="119"/>
      <c r="KLS21" s="50"/>
      <c r="KLW21" s="119"/>
      <c r="KLX21" s="50"/>
      <c r="KMB21" s="119"/>
      <c r="KMC21" s="50"/>
      <c r="KMG21" s="119"/>
      <c r="KMH21" s="50"/>
      <c r="KML21" s="119"/>
      <c r="KMM21" s="50"/>
      <c r="KMQ21" s="119"/>
      <c r="KMR21" s="50"/>
      <c r="KMV21" s="119"/>
      <c r="KMW21" s="50"/>
      <c r="KNA21" s="119"/>
      <c r="KNB21" s="50"/>
      <c r="KNF21" s="119"/>
      <c r="KNG21" s="50"/>
      <c r="KNK21" s="119"/>
      <c r="KNL21" s="50"/>
      <c r="KNP21" s="119"/>
      <c r="KNQ21" s="50"/>
      <c r="KNU21" s="119"/>
      <c r="KNV21" s="50"/>
      <c r="KNZ21" s="119"/>
      <c r="KOA21" s="50"/>
      <c r="KOE21" s="119"/>
      <c r="KOF21" s="50"/>
      <c r="KOJ21" s="119"/>
      <c r="KOK21" s="50"/>
      <c r="KOO21" s="119"/>
      <c r="KOP21" s="50"/>
      <c r="KOT21" s="119"/>
      <c r="KOU21" s="50"/>
      <c r="KOY21" s="119"/>
      <c r="KOZ21" s="50"/>
      <c r="KPD21" s="119"/>
      <c r="KPE21" s="50"/>
      <c r="KPI21" s="119"/>
      <c r="KPJ21" s="50"/>
      <c r="KPN21" s="119"/>
      <c r="KPO21" s="50"/>
      <c r="KPS21" s="119"/>
      <c r="KPT21" s="50"/>
      <c r="KPX21" s="119"/>
      <c r="KPY21" s="50"/>
      <c r="KQC21" s="119"/>
      <c r="KQD21" s="50"/>
      <c r="KQH21" s="119"/>
      <c r="KQI21" s="50"/>
      <c r="KQM21" s="119"/>
      <c r="KQN21" s="50"/>
      <c r="KQR21" s="119"/>
      <c r="KQS21" s="50"/>
      <c r="KQW21" s="119"/>
      <c r="KQX21" s="50"/>
      <c r="KRB21" s="119"/>
      <c r="KRC21" s="50"/>
      <c r="KRG21" s="119"/>
      <c r="KRH21" s="50"/>
      <c r="KRL21" s="119"/>
      <c r="KRM21" s="50"/>
      <c r="KRQ21" s="119"/>
      <c r="KRR21" s="50"/>
      <c r="KRV21" s="119"/>
      <c r="KRW21" s="50"/>
      <c r="KSA21" s="119"/>
      <c r="KSB21" s="50"/>
      <c r="KSF21" s="119"/>
      <c r="KSG21" s="50"/>
      <c r="KSK21" s="119"/>
      <c r="KSL21" s="50"/>
      <c r="KSP21" s="119"/>
      <c r="KSQ21" s="50"/>
      <c r="KSU21" s="119"/>
      <c r="KSV21" s="50"/>
      <c r="KSZ21" s="119"/>
      <c r="KTA21" s="50"/>
      <c r="KTE21" s="119"/>
      <c r="KTF21" s="50"/>
      <c r="KTJ21" s="119"/>
      <c r="KTK21" s="50"/>
      <c r="KTO21" s="119"/>
      <c r="KTP21" s="50"/>
      <c r="KTT21" s="119"/>
      <c r="KTU21" s="50"/>
      <c r="KTY21" s="119"/>
      <c r="KTZ21" s="50"/>
      <c r="KUD21" s="119"/>
      <c r="KUE21" s="50"/>
      <c r="KUI21" s="119"/>
      <c r="KUJ21" s="50"/>
      <c r="KUN21" s="119"/>
      <c r="KUO21" s="50"/>
      <c r="KUS21" s="119"/>
      <c r="KUT21" s="50"/>
      <c r="KUX21" s="119"/>
      <c r="KUY21" s="50"/>
      <c r="KVC21" s="119"/>
      <c r="KVD21" s="50"/>
      <c r="KVH21" s="119"/>
      <c r="KVI21" s="50"/>
      <c r="KVM21" s="119"/>
      <c r="KVN21" s="50"/>
      <c r="KVR21" s="119"/>
      <c r="KVS21" s="50"/>
      <c r="KVW21" s="119"/>
      <c r="KVX21" s="50"/>
      <c r="KWB21" s="119"/>
      <c r="KWC21" s="50"/>
      <c r="KWG21" s="119"/>
      <c r="KWH21" s="50"/>
      <c r="KWL21" s="119"/>
      <c r="KWM21" s="50"/>
      <c r="KWQ21" s="119"/>
      <c r="KWR21" s="50"/>
      <c r="KWV21" s="119"/>
      <c r="KWW21" s="50"/>
      <c r="KXA21" s="119"/>
      <c r="KXB21" s="50"/>
      <c r="KXF21" s="119"/>
      <c r="KXG21" s="50"/>
      <c r="KXK21" s="119"/>
      <c r="KXL21" s="50"/>
      <c r="KXP21" s="119"/>
      <c r="KXQ21" s="50"/>
      <c r="KXU21" s="119"/>
      <c r="KXV21" s="50"/>
      <c r="KXZ21" s="119"/>
      <c r="KYA21" s="50"/>
      <c r="KYE21" s="119"/>
      <c r="KYF21" s="50"/>
      <c r="KYJ21" s="119"/>
      <c r="KYK21" s="50"/>
      <c r="KYO21" s="119"/>
      <c r="KYP21" s="50"/>
      <c r="KYT21" s="119"/>
      <c r="KYU21" s="50"/>
      <c r="KYY21" s="119"/>
      <c r="KYZ21" s="50"/>
      <c r="KZD21" s="119"/>
      <c r="KZE21" s="50"/>
      <c r="KZI21" s="119"/>
      <c r="KZJ21" s="50"/>
      <c r="KZN21" s="119"/>
      <c r="KZO21" s="50"/>
      <c r="KZS21" s="119"/>
      <c r="KZT21" s="50"/>
      <c r="KZX21" s="119"/>
      <c r="KZY21" s="50"/>
      <c r="LAC21" s="119"/>
      <c r="LAD21" s="50"/>
      <c r="LAH21" s="119"/>
      <c r="LAI21" s="50"/>
      <c r="LAM21" s="119"/>
      <c r="LAN21" s="50"/>
      <c r="LAR21" s="119"/>
      <c r="LAS21" s="50"/>
      <c r="LAW21" s="119"/>
      <c r="LAX21" s="50"/>
      <c r="LBB21" s="119"/>
      <c r="LBC21" s="50"/>
      <c r="LBG21" s="119"/>
      <c r="LBH21" s="50"/>
      <c r="LBL21" s="119"/>
      <c r="LBM21" s="50"/>
      <c r="LBQ21" s="119"/>
      <c r="LBR21" s="50"/>
      <c r="LBV21" s="119"/>
      <c r="LBW21" s="50"/>
      <c r="LCA21" s="119"/>
      <c r="LCB21" s="50"/>
      <c r="LCF21" s="119"/>
      <c r="LCG21" s="50"/>
      <c r="LCK21" s="119"/>
      <c r="LCL21" s="50"/>
      <c r="LCP21" s="119"/>
      <c r="LCQ21" s="50"/>
      <c r="LCU21" s="119"/>
      <c r="LCV21" s="50"/>
      <c r="LCZ21" s="119"/>
      <c r="LDA21" s="50"/>
      <c r="LDE21" s="119"/>
      <c r="LDF21" s="50"/>
      <c r="LDJ21" s="119"/>
      <c r="LDK21" s="50"/>
      <c r="LDO21" s="119"/>
      <c r="LDP21" s="50"/>
      <c r="LDT21" s="119"/>
      <c r="LDU21" s="50"/>
      <c r="LDY21" s="119"/>
      <c r="LDZ21" s="50"/>
      <c r="LED21" s="119"/>
      <c r="LEE21" s="50"/>
      <c r="LEI21" s="119"/>
      <c r="LEJ21" s="50"/>
      <c r="LEN21" s="119"/>
      <c r="LEO21" s="50"/>
      <c r="LES21" s="119"/>
      <c r="LET21" s="50"/>
      <c r="LEX21" s="119"/>
      <c r="LEY21" s="50"/>
      <c r="LFC21" s="119"/>
      <c r="LFD21" s="50"/>
      <c r="LFH21" s="119"/>
      <c r="LFI21" s="50"/>
      <c r="LFM21" s="119"/>
      <c r="LFN21" s="50"/>
      <c r="LFR21" s="119"/>
      <c r="LFS21" s="50"/>
      <c r="LFW21" s="119"/>
      <c r="LFX21" s="50"/>
      <c r="LGB21" s="119"/>
      <c r="LGC21" s="50"/>
      <c r="LGG21" s="119"/>
      <c r="LGH21" s="50"/>
      <c r="LGL21" s="119"/>
      <c r="LGM21" s="50"/>
      <c r="LGQ21" s="119"/>
      <c r="LGR21" s="50"/>
      <c r="LGV21" s="119"/>
      <c r="LGW21" s="50"/>
      <c r="LHA21" s="119"/>
      <c r="LHB21" s="50"/>
      <c r="LHF21" s="119"/>
      <c r="LHG21" s="50"/>
      <c r="LHK21" s="119"/>
      <c r="LHL21" s="50"/>
      <c r="LHP21" s="119"/>
      <c r="LHQ21" s="50"/>
      <c r="LHU21" s="119"/>
      <c r="LHV21" s="50"/>
      <c r="LHZ21" s="119"/>
      <c r="LIA21" s="50"/>
      <c r="LIE21" s="119"/>
      <c r="LIF21" s="50"/>
      <c r="LIJ21" s="119"/>
      <c r="LIK21" s="50"/>
      <c r="LIO21" s="119"/>
      <c r="LIP21" s="50"/>
      <c r="LIT21" s="119"/>
      <c r="LIU21" s="50"/>
      <c r="LIY21" s="119"/>
      <c r="LIZ21" s="50"/>
      <c r="LJD21" s="119"/>
      <c r="LJE21" s="50"/>
      <c r="LJI21" s="119"/>
      <c r="LJJ21" s="50"/>
      <c r="LJN21" s="119"/>
      <c r="LJO21" s="50"/>
      <c r="LJS21" s="119"/>
      <c r="LJT21" s="50"/>
      <c r="LJX21" s="119"/>
      <c r="LJY21" s="50"/>
      <c r="LKC21" s="119"/>
      <c r="LKD21" s="50"/>
      <c r="LKH21" s="119"/>
      <c r="LKI21" s="50"/>
      <c r="LKM21" s="119"/>
      <c r="LKN21" s="50"/>
      <c r="LKR21" s="119"/>
      <c r="LKS21" s="50"/>
      <c r="LKW21" s="119"/>
      <c r="LKX21" s="50"/>
      <c r="LLB21" s="119"/>
      <c r="LLC21" s="50"/>
      <c r="LLG21" s="119"/>
      <c r="LLH21" s="50"/>
      <c r="LLL21" s="119"/>
      <c r="LLM21" s="50"/>
      <c r="LLQ21" s="119"/>
      <c r="LLR21" s="50"/>
      <c r="LLV21" s="119"/>
      <c r="LLW21" s="50"/>
      <c r="LMA21" s="119"/>
      <c r="LMB21" s="50"/>
      <c r="LMF21" s="119"/>
      <c r="LMG21" s="50"/>
      <c r="LMK21" s="119"/>
      <c r="LML21" s="50"/>
      <c r="LMP21" s="119"/>
      <c r="LMQ21" s="50"/>
      <c r="LMU21" s="119"/>
      <c r="LMV21" s="50"/>
      <c r="LMZ21" s="119"/>
      <c r="LNA21" s="50"/>
      <c r="LNE21" s="119"/>
      <c r="LNF21" s="50"/>
      <c r="LNJ21" s="119"/>
      <c r="LNK21" s="50"/>
      <c r="LNO21" s="119"/>
      <c r="LNP21" s="50"/>
      <c r="LNT21" s="119"/>
      <c r="LNU21" s="50"/>
      <c r="LNY21" s="119"/>
      <c r="LNZ21" s="50"/>
      <c r="LOD21" s="119"/>
      <c r="LOE21" s="50"/>
      <c r="LOI21" s="119"/>
      <c r="LOJ21" s="50"/>
      <c r="LON21" s="119"/>
      <c r="LOO21" s="50"/>
      <c r="LOS21" s="119"/>
      <c r="LOT21" s="50"/>
      <c r="LOX21" s="119"/>
      <c r="LOY21" s="50"/>
      <c r="LPC21" s="119"/>
      <c r="LPD21" s="50"/>
      <c r="LPH21" s="119"/>
      <c r="LPI21" s="50"/>
      <c r="LPM21" s="119"/>
      <c r="LPN21" s="50"/>
      <c r="LPR21" s="119"/>
      <c r="LPS21" s="50"/>
      <c r="LPW21" s="119"/>
      <c r="LPX21" s="50"/>
      <c r="LQB21" s="119"/>
      <c r="LQC21" s="50"/>
      <c r="LQG21" s="119"/>
      <c r="LQH21" s="50"/>
      <c r="LQL21" s="119"/>
      <c r="LQM21" s="50"/>
      <c r="LQQ21" s="119"/>
      <c r="LQR21" s="50"/>
      <c r="LQV21" s="119"/>
      <c r="LQW21" s="50"/>
      <c r="LRA21" s="119"/>
      <c r="LRB21" s="50"/>
      <c r="LRF21" s="119"/>
      <c r="LRG21" s="50"/>
      <c r="LRK21" s="119"/>
      <c r="LRL21" s="50"/>
      <c r="LRP21" s="119"/>
      <c r="LRQ21" s="50"/>
      <c r="LRU21" s="119"/>
      <c r="LRV21" s="50"/>
      <c r="LRZ21" s="119"/>
      <c r="LSA21" s="50"/>
      <c r="LSE21" s="119"/>
      <c r="LSF21" s="50"/>
      <c r="LSJ21" s="119"/>
      <c r="LSK21" s="50"/>
      <c r="LSO21" s="119"/>
      <c r="LSP21" s="50"/>
      <c r="LST21" s="119"/>
      <c r="LSU21" s="50"/>
      <c r="LSY21" s="119"/>
      <c r="LSZ21" s="50"/>
      <c r="LTD21" s="119"/>
      <c r="LTE21" s="50"/>
      <c r="LTI21" s="119"/>
      <c r="LTJ21" s="50"/>
      <c r="LTN21" s="119"/>
      <c r="LTO21" s="50"/>
      <c r="LTS21" s="119"/>
      <c r="LTT21" s="50"/>
      <c r="LTX21" s="119"/>
      <c r="LTY21" s="50"/>
      <c r="LUC21" s="119"/>
      <c r="LUD21" s="50"/>
      <c r="LUH21" s="119"/>
      <c r="LUI21" s="50"/>
      <c r="LUM21" s="119"/>
      <c r="LUN21" s="50"/>
      <c r="LUR21" s="119"/>
      <c r="LUS21" s="50"/>
      <c r="LUW21" s="119"/>
      <c r="LUX21" s="50"/>
      <c r="LVB21" s="119"/>
      <c r="LVC21" s="50"/>
      <c r="LVG21" s="119"/>
      <c r="LVH21" s="50"/>
      <c r="LVL21" s="119"/>
      <c r="LVM21" s="50"/>
      <c r="LVQ21" s="119"/>
      <c r="LVR21" s="50"/>
      <c r="LVV21" s="119"/>
      <c r="LVW21" s="50"/>
      <c r="LWA21" s="119"/>
      <c r="LWB21" s="50"/>
      <c r="LWF21" s="119"/>
      <c r="LWG21" s="50"/>
      <c r="LWK21" s="119"/>
      <c r="LWL21" s="50"/>
      <c r="LWP21" s="119"/>
      <c r="LWQ21" s="50"/>
      <c r="LWU21" s="119"/>
      <c r="LWV21" s="50"/>
      <c r="LWZ21" s="119"/>
      <c r="LXA21" s="50"/>
      <c r="LXE21" s="119"/>
      <c r="LXF21" s="50"/>
      <c r="LXJ21" s="119"/>
      <c r="LXK21" s="50"/>
      <c r="LXO21" s="119"/>
      <c r="LXP21" s="50"/>
      <c r="LXT21" s="119"/>
      <c r="LXU21" s="50"/>
      <c r="LXY21" s="119"/>
      <c r="LXZ21" s="50"/>
      <c r="LYD21" s="119"/>
      <c r="LYE21" s="50"/>
      <c r="LYI21" s="119"/>
      <c r="LYJ21" s="50"/>
      <c r="LYN21" s="119"/>
      <c r="LYO21" s="50"/>
      <c r="LYS21" s="119"/>
      <c r="LYT21" s="50"/>
      <c r="LYX21" s="119"/>
      <c r="LYY21" s="50"/>
      <c r="LZC21" s="119"/>
      <c r="LZD21" s="50"/>
      <c r="LZH21" s="119"/>
      <c r="LZI21" s="50"/>
      <c r="LZM21" s="119"/>
      <c r="LZN21" s="50"/>
      <c r="LZR21" s="119"/>
      <c r="LZS21" s="50"/>
      <c r="LZW21" s="119"/>
      <c r="LZX21" s="50"/>
      <c r="MAB21" s="119"/>
      <c r="MAC21" s="50"/>
      <c r="MAG21" s="119"/>
      <c r="MAH21" s="50"/>
      <c r="MAL21" s="119"/>
      <c r="MAM21" s="50"/>
      <c r="MAQ21" s="119"/>
      <c r="MAR21" s="50"/>
      <c r="MAV21" s="119"/>
      <c r="MAW21" s="50"/>
      <c r="MBA21" s="119"/>
      <c r="MBB21" s="50"/>
      <c r="MBF21" s="119"/>
      <c r="MBG21" s="50"/>
      <c r="MBK21" s="119"/>
      <c r="MBL21" s="50"/>
      <c r="MBP21" s="119"/>
      <c r="MBQ21" s="50"/>
      <c r="MBU21" s="119"/>
      <c r="MBV21" s="50"/>
      <c r="MBZ21" s="119"/>
      <c r="MCA21" s="50"/>
      <c r="MCE21" s="119"/>
      <c r="MCF21" s="50"/>
      <c r="MCJ21" s="119"/>
      <c r="MCK21" s="50"/>
      <c r="MCO21" s="119"/>
      <c r="MCP21" s="50"/>
      <c r="MCT21" s="119"/>
      <c r="MCU21" s="50"/>
      <c r="MCY21" s="119"/>
      <c r="MCZ21" s="50"/>
      <c r="MDD21" s="119"/>
      <c r="MDE21" s="50"/>
      <c r="MDI21" s="119"/>
      <c r="MDJ21" s="50"/>
      <c r="MDN21" s="119"/>
      <c r="MDO21" s="50"/>
      <c r="MDS21" s="119"/>
      <c r="MDT21" s="50"/>
      <c r="MDX21" s="119"/>
      <c r="MDY21" s="50"/>
      <c r="MEC21" s="119"/>
      <c r="MED21" s="50"/>
      <c r="MEH21" s="119"/>
      <c r="MEI21" s="50"/>
      <c r="MEM21" s="119"/>
      <c r="MEN21" s="50"/>
      <c r="MER21" s="119"/>
      <c r="MES21" s="50"/>
      <c r="MEW21" s="119"/>
      <c r="MEX21" s="50"/>
      <c r="MFB21" s="119"/>
      <c r="MFC21" s="50"/>
      <c r="MFG21" s="119"/>
      <c r="MFH21" s="50"/>
      <c r="MFL21" s="119"/>
      <c r="MFM21" s="50"/>
      <c r="MFQ21" s="119"/>
      <c r="MFR21" s="50"/>
      <c r="MFV21" s="119"/>
      <c r="MFW21" s="50"/>
      <c r="MGA21" s="119"/>
      <c r="MGB21" s="50"/>
      <c r="MGF21" s="119"/>
      <c r="MGG21" s="50"/>
      <c r="MGK21" s="119"/>
      <c r="MGL21" s="50"/>
      <c r="MGP21" s="119"/>
      <c r="MGQ21" s="50"/>
      <c r="MGU21" s="119"/>
      <c r="MGV21" s="50"/>
      <c r="MGZ21" s="119"/>
      <c r="MHA21" s="50"/>
      <c r="MHE21" s="119"/>
      <c r="MHF21" s="50"/>
      <c r="MHJ21" s="119"/>
      <c r="MHK21" s="50"/>
      <c r="MHO21" s="119"/>
      <c r="MHP21" s="50"/>
      <c r="MHT21" s="119"/>
      <c r="MHU21" s="50"/>
      <c r="MHY21" s="119"/>
      <c r="MHZ21" s="50"/>
      <c r="MID21" s="119"/>
      <c r="MIE21" s="50"/>
      <c r="MII21" s="119"/>
      <c r="MIJ21" s="50"/>
      <c r="MIN21" s="119"/>
      <c r="MIO21" s="50"/>
      <c r="MIS21" s="119"/>
      <c r="MIT21" s="50"/>
      <c r="MIX21" s="119"/>
      <c r="MIY21" s="50"/>
      <c r="MJC21" s="119"/>
      <c r="MJD21" s="50"/>
      <c r="MJH21" s="119"/>
      <c r="MJI21" s="50"/>
      <c r="MJM21" s="119"/>
      <c r="MJN21" s="50"/>
      <c r="MJR21" s="119"/>
      <c r="MJS21" s="50"/>
      <c r="MJW21" s="119"/>
      <c r="MJX21" s="50"/>
      <c r="MKB21" s="119"/>
      <c r="MKC21" s="50"/>
      <c r="MKG21" s="119"/>
      <c r="MKH21" s="50"/>
      <c r="MKL21" s="119"/>
      <c r="MKM21" s="50"/>
      <c r="MKQ21" s="119"/>
      <c r="MKR21" s="50"/>
      <c r="MKV21" s="119"/>
      <c r="MKW21" s="50"/>
      <c r="MLA21" s="119"/>
      <c r="MLB21" s="50"/>
      <c r="MLF21" s="119"/>
      <c r="MLG21" s="50"/>
      <c r="MLK21" s="119"/>
      <c r="MLL21" s="50"/>
      <c r="MLP21" s="119"/>
      <c r="MLQ21" s="50"/>
      <c r="MLU21" s="119"/>
      <c r="MLV21" s="50"/>
      <c r="MLZ21" s="119"/>
      <c r="MMA21" s="50"/>
      <c r="MME21" s="119"/>
      <c r="MMF21" s="50"/>
      <c r="MMJ21" s="119"/>
      <c r="MMK21" s="50"/>
      <c r="MMO21" s="119"/>
      <c r="MMP21" s="50"/>
      <c r="MMT21" s="119"/>
      <c r="MMU21" s="50"/>
      <c r="MMY21" s="119"/>
      <c r="MMZ21" s="50"/>
      <c r="MND21" s="119"/>
      <c r="MNE21" s="50"/>
      <c r="MNI21" s="119"/>
      <c r="MNJ21" s="50"/>
      <c r="MNN21" s="119"/>
      <c r="MNO21" s="50"/>
      <c r="MNS21" s="119"/>
      <c r="MNT21" s="50"/>
      <c r="MNX21" s="119"/>
      <c r="MNY21" s="50"/>
      <c r="MOC21" s="119"/>
      <c r="MOD21" s="50"/>
      <c r="MOH21" s="119"/>
      <c r="MOI21" s="50"/>
      <c r="MOM21" s="119"/>
      <c r="MON21" s="50"/>
      <c r="MOR21" s="119"/>
      <c r="MOS21" s="50"/>
      <c r="MOW21" s="119"/>
      <c r="MOX21" s="50"/>
      <c r="MPB21" s="119"/>
      <c r="MPC21" s="50"/>
      <c r="MPG21" s="119"/>
      <c r="MPH21" s="50"/>
      <c r="MPL21" s="119"/>
      <c r="MPM21" s="50"/>
      <c r="MPQ21" s="119"/>
      <c r="MPR21" s="50"/>
      <c r="MPV21" s="119"/>
      <c r="MPW21" s="50"/>
      <c r="MQA21" s="119"/>
      <c r="MQB21" s="50"/>
      <c r="MQF21" s="119"/>
      <c r="MQG21" s="50"/>
      <c r="MQK21" s="119"/>
      <c r="MQL21" s="50"/>
      <c r="MQP21" s="119"/>
      <c r="MQQ21" s="50"/>
      <c r="MQU21" s="119"/>
      <c r="MQV21" s="50"/>
      <c r="MQZ21" s="119"/>
      <c r="MRA21" s="50"/>
      <c r="MRE21" s="119"/>
      <c r="MRF21" s="50"/>
      <c r="MRJ21" s="119"/>
      <c r="MRK21" s="50"/>
      <c r="MRO21" s="119"/>
      <c r="MRP21" s="50"/>
      <c r="MRT21" s="119"/>
      <c r="MRU21" s="50"/>
      <c r="MRY21" s="119"/>
      <c r="MRZ21" s="50"/>
      <c r="MSD21" s="119"/>
      <c r="MSE21" s="50"/>
      <c r="MSI21" s="119"/>
      <c r="MSJ21" s="50"/>
      <c r="MSN21" s="119"/>
      <c r="MSO21" s="50"/>
      <c r="MSS21" s="119"/>
      <c r="MST21" s="50"/>
      <c r="MSX21" s="119"/>
      <c r="MSY21" s="50"/>
      <c r="MTC21" s="119"/>
      <c r="MTD21" s="50"/>
      <c r="MTH21" s="119"/>
      <c r="MTI21" s="50"/>
      <c r="MTM21" s="119"/>
      <c r="MTN21" s="50"/>
      <c r="MTR21" s="119"/>
      <c r="MTS21" s="50"/>
      <c r="MTW21" s="119"/>
      <c r="MTX21" s="50"/>
      <c r="MUB21" s="119"/>
      <c r="MUC21" s="50"/>
      <c r="MUG21" s="119"/>
      <c r="MUH21" s="50"/>
      <c r="MUL21" s="119"/>
      <c r="MUM21" s="50"/>
      <c r="MUQ21" s="119"/>
      <c r="MUR21" s="50"/>
      <c r="MUV21" s="119"/>
      <c r="MUW21" s="50"/>
      <c r="MVA21" s="119"/>
      <c r="MVB21" s="50"/>
      <c r="MVF21" s="119"/>
      <c r="MVG21" s="50"/>
      <c r="MVK21" s="119"/>
      <c r="MVL21" s="50"/>
      <c r="MVP21" s="119"/>
      <c r="MVQ21" s="50"/>
      <c r="MVU21" s="119"/>
      <c r="MVV21" s="50"/>
      <c r="MVZ21" s="119"/>
      <c r="MWA21" s="50"/>
      <c r="MWE21" s="119"/>
      <c r="MWF21" s="50"/>
      <c r="MWJ21" s="119"/>
      <c r="MWK21" s="50"/>
      <c r="MWO21" s="119"/>
      <c r="MWP21" s="50"/>
      <c r="MWT21" s="119"/>
      <c r="MWU21" s="50"/>
      <c r="MWY21" s="119"/>
      <c r="MWZ21" s="50"/>
      <c r="MXD21" s="119"/>
      <c r="MXE21" s="50"/>
      <c r="MXI21" s="119"/>
      <c r="MXJ21" s="50"/>
      <c r="MXN21" s="119"/>
      <c r="MXO21" s="50"/>
      <c r="MXS21" s="119"/>
      <c r="MXT21" s="50"/>
      <c r="MXX21" s="119"/>
      <c r="MXY21" s="50"/>
      <c r="MYC21" s="119"/>
      <c r="MYD21" s="50"/>
      <c r="MYH21" s="119"/>
      <c r="MYI21" s="50"/>
      <c r="MYM21" s="119"/>
      <c r="MYN21" s="50"/>
      <c r="MYR21" s="119"/>
      <c r="MYS21" s="50"/>
      <c r="MYW21" s="119"/>
      <c r="MYX21" s="50"/>
      <c r="MZB21" s="119"/>
      <c r="MZC21" s="50"/>
      <c r="MZG21" s="119"/>
      <c r="MZH21" s="50"/>
      <c r="MZL21" s="119"/>
      <c r="MZM21" s="50"/>
      <c r="MZQ21" s="119"/>
      <c r="MZR21" s="50"/>
      <c r="MZV21" s="119"/>
      <c r="MZW21" s="50"/>
      <c r="NAA21" s="119"/>
      <c r="NAB21" s="50"/>
      <c r="NAF21" s="119"/>
      <c r="NAG21" s="50"/>
      <c r="NAK21" s="119"/>
      <c r="NAL21" s="50"/>
      <c r="NAP21" s="119"/>
      <c r="NAQ21" s="50"/>
      <c r="NAU21" s="119"/>
      <c r="NAV21" s="50"/>
      <c r="NAZ21" s="119"/>
      <c r="NBA21" s="50"/>
      <c r="NBE21" s="119"/>
      <c r="NBF21" s="50"/>
      <c r="NBJ21" s="119"/>
      <c r="NBK21" s="50"/>
      <c r="NBO21" s="119"/>
      <c r="NBP21" s="50"/>
      <c r="NBT21" s="119"/>
      <c r="NBU21" s="50"/>
      <c r="NBY21" s="119"/>
      <c r="NBZ21" s="50"/>
      <c r="NCD21" s="119"/>
      <c r="NCE21" s="50"/>
      <c r="NCI21" s="119"/>
      <c r="NCJ21" s="50"/>
      <c r="NCN21" s="119"/>
      <c r="NCO21" s="50"/>
      <c r="NCS21" s="119"/>
      <c r="NCT21" s="50"/>
      <c r="NCX21" s="119"/>
      <c r="NCY21" s="50"/>
      <c r="NDC21" s="119"/>
      <c r="NDD21" s="50"/>
      <c r="NDH21" s="119"/>
      <c r="NDI21" s="50"/>
      <c r="NDM21" s="119"/>
      <c r="NDN21" s="50"/>
      <c r="NDR21" s="119"/>
      <c r="NDS21" s="50"/>
      <c r="NDW21" s="119"/>
      <c r="NDX21" s="50"/>
      <c r="NEB21" s="119"/>
      <c r="NEC21" s="50"/>
      <c r="NEG21" s="119"/>
      <c r="NEH21" s="50"/>
      <c r="NEL21" s="119"/>
      <c r="NEM21" s="50"/>
      <c r="NEQ21" s="119"/>
      <c r="NER21" s="50"/>
      <c r="NEV21" s="119"/>
      <c r="NEW21" s="50"/>
      <c r="NFA21" s="119"/>
      <c r="NFB21" s="50"/>
      <c r="NFF21" s="119"/>
      <c r="NFG21" s="50"/>
      <c r="NFK21" s="119"/>
      <c r="NFL21" s="50"/>
      <c r="NFP21" s="119"/>
      <c r="NFQ21" s="50"/>
      <c r="NFU21" s="119"/>
      <c r="NFV21" s="50"/>
      <c r="NFZ21" s="119"/>
      <c r="NGA21" s="50"/>
      <c r="NGE21" s="119"/>
      <c r="NGF21" s="50"/>
      <c r="NGJ21" s="119"/>
      <c r="NGK21" s="50"/>
      <c r="NGO21" s="119"/>
      <c r="NGP21" s="50"/>
      <c r="NGT21" s="119"/>
      <c r="NGU21" s="50"/>
      <c r="NGY21" s="119"/>
      <c r="NGZ21" s="50"/>
      <c r="NHD21" s="119"/>
      <c r="NHE21" s="50"/>
      <c r="NHI21" s="119"/>
      <c r="NHJ21" s="50"/>
      <c r="NHN21" s="119"/>
      <c r="NHO21" s="50"/>
      <c r="NHS21" s="119"/>
      <c r="NHT21" s="50"/>
      <c r="NHX21" s="119"/>
      <c r="NHY21" s="50"/>
      <c r="NIC21" s="119"/>
      <c r="NID21" s="50"/>
      <c r="NIH21" s="119"/>
      <c r="NII21" s="50"/>
      <c r="NIM21" s="119"/>
      <c r="NIN21" s="50"/>
      <c r="NIR21" s="119"/>
      <c r="NIS21" s="50"/>
      <c r="NIW21" s="119"/>
      <c r="NIX21" s="50"/>
      <c r="NJB21" s="119"/>
      <c r="NJC21" s="50"/>
      <c r="NJG21" s="119"/>
      <c r="NJH21" s="50"/>
      <c r="NJL21" s="119"/>
      <c r="NJM21" s="50"/>
      <c r="NJQ21" s="119"/>
      <c r="NJR21" s="50"/>
      <c r="NJV21" s="119"/>
      <c r="NJW21" s="50"/>
      <c r="NKA21" s="119"/>
      <c r="NKB21" s="50"/>
      <c r="NKF21" s="119"/>
      <c r="NKG21" s="50"/>
      <c r="NKK21" s="119"/>
      <c r="NKL21" s="50"/>
      <c r="NKP21" s="119"/>
      <c r="NKQ21" s="50"/>
      <c r="NKU21" s="119"/>
      <c r="NKV21" s="50"/>
      <c r="NKZ21" s="119"/>
      <c r="NLA21" s="50"/>
      <c r="NLE21" s="119"/>
      <c r="NLF21" s="50"/>
      <c r="NLJ21" s="119"/>
      <c r="NLK21" s="50"/>
      <c r="NLO21" s="119"/>
      <c r="NLP21" s="50"/>
      <c r="NLT21" s="119"/>
      <c r="NLU21" s="50"/>
      <c r="NLY21" s="119"/>
      <c r="NLZ21" s="50"/>
      <c r="NMD21" s="119"/>
      <c r="NME21" s="50"/>
      <c r="NMI21" s="119"/>
      <c r="NMJ21" s="50"/>
      <c r="NMN21" s="119"/>
      <c r="NMO21" s="50"/>
      <c r="NMS21" s="119"/>
      <c r="NMT21" s="50"/>
      <c r="NMX21" s="119"/>
      <c r="NMY21" s="50"/>
      <c r="NNC21" s="119"/>
      <c r="NND21" s="50"/>
      <c r="NNH21" s="119"/>
      <c r="NNI21" s="50"/>
      <c r="NNM21" s="119"/>
      <c r="NNN21" s="50"/>
      <c r="NNR21" s="119"/>
      <c r="NNS21" s="50"/>
      <c r="NNW21" s="119"/>
      <c r="NNX21" s="50"/>
      <c r="NOB21" s="119"/>
      <c r="NOC21" s="50"/>
      <c r="NOG21" s="119"/>
      <c r="NOH21" s="50"/>
      <c r="NOL21" s="119"/>
      <c r="NOM21" s="50"/>
      <c r="NOQ21" s="119"/>
      <c r="NOR21" s="50"/>
      <c r="NOV21" s="119"/>
      <c r="NOW21" s="50"/>
      <c r="NPA21" s="119"/>
      <c r="NPB21" s="50"/>
      <c r="NPF21" s="119"/>
      <c r="NPG21" s="50"/>
      <c r="NPK21" s="119"/>
      <c r="NPL21" s="50"/>
      <c r="NPP21" s="119"/>
      <c r="NPQ21" s="50"/>
      <c r="NPU21" s="119"/>
      <c r="NPV21" s="50"/>
      <c r="NPZ21" s="119"/>
      <c r="NQA21" s="50"/>
      <c r="NQE21" s="119"/>
      <c r="NQF21" s="50"/>
      <c r="NQJ21" s="119"/>
      <c r="NQK21" s="50"/>
      <c r="NQO21" s="119"/>
      <c r="NQP21" s="50"/>
      <c r="NQT21" s="119"/>
      <c r="NQU21" s="50"/>
      <c r="NQY21" s="119"/>
      <c r="NQZ21" s="50"/>
      <c r="NRD21" s="119"/>
      <c r="NRE21" s="50"/>
      <c r="NRI21" s="119"/>
      <c r="NRJ21" s="50"/>
      <c r="NRN21" s="119"/>
      <c r="NRO21" s="50"/>
      <c r="NRS21" s="119"/>
      <c r="NRT21" s="50"/>
      <c r="NRX21" s="119"/>
      <c r="NRY21" s="50"/>
      <c r="NSC21" s="119"/>
      <c r="NSD21" s="50"/>
      <c r="NSH21" s="119"/>
      <c r="NSI21" s="50"/>
      <c r="NSM21" s="119"/>
      <c r="NSN21" s="50"/>
      <c r="NSR21" s="119"/>
      <c r="NSS21" s="50"/>
      <c r="NSW21" s="119"/>
      <c r="NSX21" s="50"/>
      <c r="NTB21" s="119"/>
      <c r="NTC21" s="50"/>
      <c r="NTG21" s="119"/>
      <c r="NTH21" s="50"/>
      <c r="NTL21" s="119"/>
      <c r="NTM21" s="50"/>
      <c r="NTQ21" s="119"/>
      <c r="NTR21" s="50"/>
      <c r="NTV21" s="119"/>
      <c r="NTW21" s="50"/>
      <c r="NUA21" s="119"/>
      <c r="NUB21" s="50"/>
      <c r="NUF21" s="119"/>
      <c r="NUG21" s="50"/>
      <c r="NUK21" s="119"/>
      <c r="NUL21" s="50"/>
      <c r="NUP21" s="119"/>
      <c r="NUQ21" s="50"/>
      <c r="NUU21" s="119"/>
      <c r="NUV21" s="50"/>
      <c r="NUZ21" s="119"/>
      <c r="NVA21" s="50"/>
      <c r="NVE21" s="119"/>
      <c r="NVF21" s="50"/>
      <c r="NVJ21" s="119"/>
      <c r="NVK21" s="50"/>
      <c r="NVO21" s="119"/>
      <c r="NVP21" s="50"/>
      <c r="NVT21" s="119"/>
      <c r="NVU21" s="50"/>
      <c r="NVY21" s="119"/>
      <c r="NVZ21" s="50"/>
      <c r="NWD21" s="119"/>
      <c r="NWE21" s="50"/>
      <c r="NWI21" s="119"/>
      <c r="NWJ21" s="50"/>
      <c r="NWN21" s="119"/>
      <c r="NWO21" s="50"/>
      <c r="NWS21" s="119"/>
      <c r="NWT21" s="50"/>
      <c r="NWX21" s="119"/>
      <c r="NWY21" s="50"/>
      <c r="NXC21" s="119"/>
      <c r="NXD21" s="50"/>
      <c r="NXH21" s="119"/>
      <c r="NXI21" s="50"/>
      <c r="NXM21" s="119"/>
      <c r="NXN21" s="50"/>
      <c r="NXR21" s="119"/>
      <c r="NXS21" s="50"/>
      <c r="NXW21" s="119"/>
      <c r="NXX21" s="50"/>
      <c r="NYB21" s="119"/>
      <c r="NYC21" s="50"/>
      <c r="NYG21" s="119"/>
      <c r="NYH21" s="50"/>
      <c r="NYL21" s="119"/>
      <c r="NYM21" s="50"/>
      <c r="NYQ21" s="119"/>
      <c r="NYR21" s="50"/>
      <c r="NYV21" s="119"/>
      <c r="NYW21" s="50"/>
      <c r="NZA21" s="119"/>
      <c r="NZB21" s="50"/>
      <c r="NZF21" s="119"/>
      <c r="NZG21" s="50"/>
      <c r="NZK21" s="119"/>
      <c r="NZL21" s="50"/>
      <c r="NZP21" s="119"/>
      <c r="NZQ21" s="50"/>
      <c r="NZU21" s="119"/>
      <c r="NZV21" s="50"/>
      <c r="NZZ21" s="119"/>
      <c r="OAA21" s="50"/>
      <c r="OAE21" s="119"/>
      <c r="OAF21" s="50"/>
      <c r="OAJ21" s="119"/>
      <c r="OAK21" s="50"/>
      <c r="OAO21" s="119"/>
      <c r="OAP21" s="50"/>
      <c r="OAT21" s="119"/>
      <c r="OAU21" s="50"/>
      <c r="OAY21" s="119"/>
      <c r="OAZ21" s="50"/>
      <c r="OBD21" s="119"/>
      <c r="OBE21" s="50"/>
      <c r="OBI21" s="119"/>
      <c r="OBJ21" s="50"/>
      <c r="OBN21" s="119"/>
      <c r="OBO21" s="50"/>
      <c r="OBS21" s="119"/>
      <c r="OBT21" s="50"/>
      <c r="OBX21" s="119"/>
      <c r="OBY21" s="50"/>
      <c r="OCC21" s="119"/>
      <c r="OCD21" s="50"/>
      <c r="OCH21" s="119"/>
      <c r="OCI21" s="50"/>
      <c r="OCM21" s="119"/>
      <c r="OCN21" s="50"/>
      <c r="OCR21" s="119"/>
      <c r="OCS21" s="50"/>
      <c r="OCW21" s="119"/>
      <c r="OCX21" s="50"/>
      <c r="ODB21" s="119"/>
      <c r="ODC21" s="50"/>
      <c r="ODG21" s="119"/>
      <c r="ODH21" s="50"/>
      <c r="ODL21" s="119"/>
      <c r="ODM21" s="50"/>
      <c r="ODQ21" s="119"/>
      <c r="ODR21" s="50"/>
      <c r="ODV21" s="119"/>
      <c r="ODW21" s="50"/>
      <c r="OEA21" s="119"/>
      <c r="OEB21" s="50"/>
      <c r="OEF21" s="119"/>
      <c r="OEG21" s="50"/>
      <c r="OEK21" s="119"/>
      <c r="OEL21" s="50"/>
      <c r="OEP21" s="119"/>
      <c r="OEQ21" s="50"/>
      <c r="OEU21" s="119"/>
      <c r="OEV21" s="50"/>
      <c r="OEZ21" s="119"/>
      <c r="OFA21" s="50"/>
      <c r="OFE21" s="119"/>
      <c r="OFF21" s="50"/>
      <c r="OFJ21" s="119"/>
      <c r="OFK21" s="50"/>
      <c r="OFO21" s="119"/>
      <c r="OFP21" s="50"/>
      <c r="OFT21" s="119"/>
      <c r="OFU21" s="50"/>
      <c r="OFY21" s="119"/>
      <c r="OFZ21" s="50"/>
      <c r="OGD21" s="119"/>
      <c r="OGE21" s="50"/>
      <c r="OGI21" s="119"/>
      <c r="OGJ21" s="50"/>
      <c r="OGN21" s="119"/>
      <c r="OGO21" s="50"/>
      <c r="OGS21" s="119"/>
      <c r="OGT21" s="50"/>
      <c r="OGX21" s="119"/>
      <c r="OGY21" s="50"/>
      <c r="OHC21" s="119"/>
      <c r="OHD21" s="50"/>
      <c r="OHH21" s="119"/>
      <c r="OHI21" s="50"/>
      <c r="OHM21" s="119"/>
      <c r="OHN21" s="50"/>
      <c r="OHR21" s="119"/>
      <c r="OHS21" s="50"/>
      <c r="OHW21" s="119"/>
      <c r="OHX21" s="50"/>
      <c r="OIB21" s="119"/>
      <c r="OIC21" s="50"/>
      <c r="OIG21" s="119"/>
      <c r="OIH21" s="50"/>
      <c r="OIL21" s="119"/>
      <c r="OIM21" s="50"/>
      <c r="OIQ21" s="119"/>
      <c r="OIR21" s="50"/>
      <c r="OIV21" s="119"/>
      <c r="OIW21" s="50"/>
      <c r="OJA21" s="119"/>
      <c r="OJB21" s="50"/>
      <c r="OJF21" s="119"/>
      <c r="OJG21" s="50"/>
      <c r="OJK21" s="119"/>
      <c r="OJL21" s="50"/>
      <c r="OJP21" s="119"/>
      <c r="OJQ21" s="50"/>
      <c r="OJU21" s="119"/>
      <c r="OJV21" s="50"/>
      <c r="OJZ21" s="119"/>
      <c r="OKA21" s="50"/>
      <c r="OKE21" s="119"/>
      <c r="OKF21" s="50"/>
      <c r="OKJ21" s="119"/>
      <c r="OKK21" s="50"/>
      <c r="OKO21" s="119"/>
      <c r="OKP21" s="50"/>
      <c r="OKT21" s="119"/>
      <c r="OKU21" s="50"/>
      <c r="OKY21" s="119"/>
      <c r="OKZ21" s="50"/>
      <c r="OLD21" s="119"/>
      <c r="OLE21" s="50"/>
      <c r="OLI21" s="119"/>
      <c r="OLJ21" s="50"/>
      <c r="OLN21" s="119"/>
      <c r="OLO21" s="50"/>
      <c r="OLS21" s="119"/>
      <c r="OLT21" s="50"/>
      <c r="OLX21" s="119"/>
      <c r="OLY21" s="50"/>
      <c r="OMC21" s="119"/>
      <c r="OMD21" s="50"/>
      <c r="OMH21" s="119"/>
      <c r="OMI21" s="50"/>
      <c r="OMM21" s="119"/>
      <c r="OMN21" s="50"/>
      <c r="OMR21" s="119"/>
      <c r="OMS21" s="50"/>
      <c r="OMW21" s="119"/>
      <c r="OMX21" s="50"/>
      <c r="ONB21" s="119"/>
      <c r="ONC21" s="50"/>
      <c r="ONG21" s="119"/>
      <c r="ONH21" s="50"/>
      <c r="ONL21" s="119"/>
      <c r="ONM21" s="50"/>
      <c r="ONQ21" s="119"/>
      <c r="ONR21" s="50"/>
      <c r="ONV21" s="119"/>
      <c r="ONW21" s="50"/>
      <c r="OOA21" s="119"/>
      <c r="OOB21" s="50"/>
      <c r="OOF21" s="119"/>
      <c r="OOG21" s="50"/>
      <c r="OOK21" s="119"/>
      <c r="OOL21" s="50"/>
      <c r="OOP21" s="119"/>
      <c r="OOQ21" s="50"/>
      <c r="OOU21" s="119"/>
      <c r="OOV21" s="50"/>
      <c r="OOZ21" s="119"/>
      <c r="OPA21" s="50"/>
      <c r="OPE21" s="119"/>
      <c r="OPF21" s="50"/>
      <c r="OPJ21" s="119"/>
      <c r="OPK21" s="50"/>
      <c r="OPO21" s="119"/>
      <c r="OPP21" s="50"/>
      <c r="OPT21" s="119"/>
      <c r="OPU21" s="50"/>
      <c r="OPY21" s="119"/>
      <c r="OPZ21" s="50"/>
      <c r="OQD21" s="119"/>
      <c r="OQE21" s="50"/>
      <c r="OQI21" s="119"/>
      <c r="OQJ21" s="50"/>
      <c r="OQN21" s="119"/>
      <c r="OQO21" s="50"/>
      <c r="OQS21" s="119"/>
      <c r="OQT21" s="50"/>
      <c r="OQX21" s="119"/>
      <c r="OQY21" s="50"/>
      <c r="ORC21" s="119"/>
      <c r="ORD21" s="50"/>
      <c r="ORH21" s="119"/>
      <c r="ORI21" s="50"/>
      <c r="ORM21" s="119"/>
      <c r="ORN21" s="50"/>
      <c r="ORR21" s="119"/>
      <c r="ORS21" s="50"/>
      <c r="ORW21" s="119"/>
      <c r="ORX21" s="50"/>
      <c r="OSB21" s="119"/>
      <c r="OSC21" s="50"/>
      <c r="OSG21" s="119"/>
      <c r="OSH21" s="50"/>
      <c r="OSL21" s="119"/>
      <c r="OSM21" s="50"/>
      <c r="OSQ21" s="119"/>
      <c r="OSR21" s="50"/>
      <c r="OSV21" s="119"/>
      <c r="OSW21" s="50"/>
      <c r="OTA21" s="119"/>
      <c r="OTB21" s="50"/>
      <c r="OTF21" s="119"/>
      <c r="OTG21" s="50"/>
      <c r="OTK21" s="119"/>
      <c r="OTL21" s="50"/>
      <c r="OTP21" s="119"/>
      <c r="OTQ21" s="50"/>
      <c r="OTU21" s="119"/>
      <c r="OTV21" s="50"/>
      <c r="OTZ21" s="119"/>
      <c r="OUA21" s="50"/>
      <c r="OUE21" s="119"/>
      <c r="OUF21" s="50"/>
      <c r="OUJ21" s="119"/>
      <c r="OUK21" s="50"/>
      <c r="OUO21" s="119"/>
      <c r="OUP21" s="50"/>
      <c r="OUT21" s="119"/>
      <c r="OUU21" s="50"/>
      <c r="OUY21" s="119"/>
      <c r="OUZ21" s="50"/>
      <c r="OVD21" s="119"/>
      <c r="OVE21" s="50"/>
      <c r="OVI21" s="119"/>
      <c r="OVJ21" s="50"/>
      <c r="OVN21" s="119"/>
      <c r="OVO21" s="50"/>
      <c r="OVS21" s="119"/>
      <c r="OVT21" s="50"/>
      <c r="OVX21" s="119"/>
      <c r="OVY21" s="50"/>
      <c r="OWC21" s="119"/>
      <c r="OWD21" s="50"/>
      <c r="OWH21" s="119"/>
      <c r="OWI21" s="50"/>
      <c r="OWM21" s="119"/>
      <c r="OWN21" s="50"/>
      <c r="OWR21" s="119"/>
      <c r="OWS21" s="50"/>
      <c r="OWW21" s="119"/>
      <c r="OWX21" s="50"/>
      <c r="OXB21" s="119"/>
      <c r="OXC21" s="50"/>
      <c r="OXG21" s="119"/>
      <c r="OXH21" s="50"/>
      <c r="OXL21" s="119"/>
      <c r="OXM21" s="50"/>
      <c r="OXQ21" s="119"/>
      <c r="OXR21" s="50"/>
      <c r="OXV21" s="119"/>
      <c r="OXW21" s="50"/>
      <c r="OYA21" s="119"/>
      <c r="OYB21" s="50"/>
      <c r="OYF21" s="119"/>
      <c r="OYG21" s="50"/>
      <c r="OYK21" s="119"/>
      <c r="OYL21" s="50"/>
      <c r="OYP21" s="119"/>
      <c r="OYQ21" s="50"/>
      <c r="OYU21" s="119"/>
      <c r="OYV21" s="50"/>
      <c r="OYZ21" s="119"/>
      <c r="OZA21" s="50"/>
      <c r="OZE21" s="119"/>
      <c r="OZF21" s="50"/>
      <c r="OZJ21" s="119"/>
      <c r="OZK21" s="50"/>
      <c r="OZO21" s="119"/>
      <c r="OZP21" s="50"/>
      <c r="OZT21" s="119"/>
      <c r="OZU21" s="50"/>
      <c r="OZY21" s="119"/>
      <c r="OZZ21" s="50"/>
      <c r="PAD21" s="119"/>
      <c r="PAE21" s="50"/>
      <c r="PAI21" s="119"/>
      <c r="PAJ21" s="50"/>
      <c r="PAN21" s="119"/>
      <c r="PAO21" s="50"/>
      <c r="PAS21" s="119"/>
      <c r="PAT21" s="50"/>
      <c r="PAX21" s="119"/>
      <c r="PAY21" s="50"/>
      <c r="PBC21" s="119"/>
      <c r="PBD21" s="50"/>
      <c r="PBH21" s="119"/>
      <c r="PBI21" s="50"/>
      <c r="PBM21" s="119"/>
      <c r="PBN21" s="50"/>
      <c r="PBR21" s="119"/>
      <c r="PBS21" s="50"/>
      <c r="PBW21" s="119"/>
      <c r="PBX21" s="50"/>
      <c r="PCB21" s="119"/>
      <c r="PCC21" s="50"/>
      <c r="PCG21" s="119"/>
      <c r="PCH21" s="50"/>
      <c r="PCL21" s="119"/>
      <c r="PCM21" s="50"/>
      <c r="PCQ21" s="119"/>
      <c r="PCR21" s="50"/>
      <c r="PCV21" s="119"/>
      <c r="PCW21" s="50"/>
      <c r="PDA21" s="119"/>
      <c r="PDB21" s="50"/>
      <c r="PDF21" s="119"/>
      <c r="PDG21" s="50"/>
      <c r="PDK21" s="119"/>
      <c r="PDL21" s="50"/>
      <c r="PDP21" s="119"/>
      <c r="PDQ21" s="50"/>
      <c r="PDU21" s="119"/>
      <c r="PDV21" s="50"/>
      <c r="PDZ21" s="119"/>
      <c r="PEA21" s="50"/>
      <c r="PEE21" s="119"/>
      <c r="PEF21" s="50"/>
      <c r="PEJ21" s="119"/>
      <c r="PEK21" s="50"/>
      <c r="PEO21" s="119"/>
      <c r="PEP21" s="50"/>
      <c r="PET21" s="119"/>
      <c r="PEU21" s="50"/>
      <c r="PEY21" s="119"/>
      <c r="PEZ21" s="50"/>
      <c r="PFD21" s="119"/>
      <c r="PFE21" s="50"/>
      <c r="PFI21" s="119"/>
      <c r="PFJ21" s="50"/>
      <c r="PFN21" s="119"/>
      <c r="PFO21" s="50"/>
      <c r="PFS21" s="119"/>
      <c r="PFT21" s="50"/>
      <c r="PFX21" s="119"/>
      <c r="PFY21" s="50"/>
      <c r="PGC21" s="119"/>
      <c r="PGD21" s="50"/>
      <c r="PGH21" s="119"/>
      <c r="PGI21" s="50"/>
      <c r="PGM21" s="119"/>
      <c r="PGN21" s="50"/>
      <c r="PGR21" s="119"/>
      <c r="PGS21" s="50"/>
      <c r="PGW21" s="119"/>
      <c r="PGX21" s="50"/>
      <c r="PHB21" s="119"/>
      <c r="PHC21" s="50"/>
      <c r="PHG21" s="119"/>
      <c r="PHH21" s="50"/>
      <c r="PHL21" s="119"/>
      <c r="PHM21" s="50"/>
      <c r="PHQ21" s="119"/>
      <c r="PHR21" s="50"/>
      <c r="PHV21" s="119"/>
      <c r="PHW21" s="50"/>
      <c r="PIA21" s="119"/>
      <c r="PIB21" s="50"/>
      <c r="PIF21" s="119"/>
      <c r="PIG21" s="50"/>
      <c r="PIK21" s="119"/>
      <c r="PIL21" s="50"/>
      <c r="PIP21" s="119"/>
      <c r="PIQ21" s="50"/>
      <c r="PIU21" s="119"/>
      <c r="PIV21" s="50"/>
      <c r="PIZ21" s="119"/>
      <c r="PJA21" s="50"/>
      <c r="PJE21" s="119"/>
      <c r="PJF21" s="50"/>
      <c r="PJJ21" s="119"/>
      <c r="PJK21" s="50"/>
      <c r="PJO21" s="119"/>
      <c r="PJP21" s="50"/>
      <c r="PJT21" s="119"/>
      <c r="PJU21" s="50"/>
      <c r="PJY21" s="119"/>
      <c r="PJZ21" s="50"/>
      <c r="PKD21" s="119"/>
      <c r="PKE21" s="50"/>
      <c r="PKI21" s="119"/>
      <c r="PKJ21" s="50"/>
      <c r="PKN21" s="119"/>
      <c r="PKO21" s="50"/>
      <c r="PKS21" s="119"/>
      <c r="PKT21" s="50"/>
      <c r="PKX21" s="119"/>
      <c r="PKY21" s="50"/>
      <c r="PLC21" s="119"/>
      <c r="PLD21" s="50"/>
      <c r="PLH21" s="119"/>
      <c r="PLI21" s="50"/>
      <c r="PLM21" s="119"/>
      <c r="PLN21" s="50"/>
      <c r="PLR21" s="119"/>
      <c r="PLS21" s="50"/>
      <c r="PLW21" s="119"/>
      <c r="PLX21" s="50"/>
      <c r="PMB21" s="119"/>
      <c r="PMC21" s="50"/>
      <c r="PMG21" s="119"/>
      <c r="PMH21" s="50"/>
      <c r="PML21" s="119"/>
      <c r="PMM21" s="50"/>
      <c r="PMQ21" s="119"/>
      <c r="PMR21" s="50"/>
      <c r="PMV21" s="119"/>
      <c r="PMW21" s="50"/>
      <c r="PNA21" s="119"/>
      <c r="PNB21" s="50"/>
      <c r="PNF21" s="119"/>
      <c r="PNG21" s="50"/>
      <c r="PNK21" s="119"/>
      <c r="PNL21" s="50"/>
      <c r="PNP21" s="119"/>
      <c r="PNQ21" s="50"/>
      <c r="PNU21" s="119"/>
      <c r="PNV21" s="50"/>
      <c r="PNZ21" s="119"/>
      <c r="POA21" s="50"/>
      <c r="POE21" s="119"/>
      <c r="POF21" s="50"/>
      <c r="POJ21" s="119"/>
      <c r="POK21" s="50"/>
      <c r="POO21" s="119"/>
      <c r="POP21" s="50"/>
      <c r="POT21" s="119"/>
      <c r="POU21" s="50"/>
      <c r="POY21" s="119"/>
      <c r="POZ21" s="50"/>
      <c r="PPD21" s="119"/>
      <c r="PPE21" s="50"/>
      <c r="PPI21" s="119"/>
      <c r="PPJ21" s="50"/>
      <c r="PPN21" s="119"/>
      <c r="PPO21" s="50"/>
      <c r="PPS21" s="119"/>
      <c r="PPT21" s="50"/>
      <c r="PPX21" s="119"/>
      <c r="PPY21" s="50"/>
      <c r="PQC21" s="119"/>
      <c r="PQD21" s="50"/>
      <c r="PQH21" s="119"/>
      <c r="PQI21" s="50"/>
      <c r="PQM21" s="119"/>
      <c r="PQN21" s="50"/>
      <c r="PQR21" s="119"/>
      <c r="PQS21" s="50"/>
      <c r="PQW21" s="119"/>
      <c r="PQX21" s="50"/>
      <c r="PRB21" s="119"/>
      <c r="PRC21" s="50"/>
      <c r="PRG21" s="119"/>
      <c r="PRH21" s="50"/>
      <c r="PRL21" s="119"/>
      <c r="PRM21" s="50"/>
      <c r="PRQ21" s="119"/>
      <c r="PRR21" s="50"/>
      <c r="PRV21" s="119"/>
      <c r="PRW21" s="50"/>
      <c r="PSA21" s="119"/>
      <c r="PSB21" s="50"/>
      <c r="PSF21" s="119"/>
      <c r="PSG21" s="50"/>
      <c r="PSK21" s="119"/>
      <c r="PSL21" s="50"/>
      <c r="PSP21" s="119"/>
      <c r="PSQ21" s="50"/>
      <c r="PSU21" s="119"/>
      <c r="PSV21" s="50"/>
      <c r="PSZ21" s="119"/>
      <c r="PTA21" s="50"/>
      <c r="PTE21" s="119"/>
      <c r="PTF21" s="50"/>
      <c r="PTJ21" s="119"/>
      <c r="PTK21" s="50"/>
      <c r="PTO21" s="119"/>
      <c r="PTP21" s="50"/>
      <c r="PTT21" s="119"/>
      <c r="PTU21" s="50"/>
      <c r="PTY21" s="119"/>
      <c r="PTZ21" s="50"/>
      <c r="PUD21" s="119"/>
      <c r="PUE21" s="50"/>
      <c r="PUI21" s="119"/>
      <c r="PUJ21" s="50"/>
      <c r="PUN21" s="119"/>
      <c r="PUO21" s="50"/>
      <c r="PUS21" s="119"/>
      <c r="PUT21" s="50"/>
      <c r="PUX21" s="119"/>
      <c r="PUY21" s="50"/>
      <c r="PVC21" s="119"/>
      <c r="PVD21" s="50"/>
      <c r="PVH21" s="119"/>
      <c r="PVI21" s="50"/>
      <c r="PVM21" s="119"/>
      <c r="PVN21" s="50"/>
      <c r="PVR21" s="119"/>
      <c r="PVS21" s="50"/>
      <c r="PVW21" s="119"/>
      <c r="PVX21" s="50"/>
      <c r="PWB21" s="119"/>
      <c r="PWC21" s="50"/>
      <c r="PWG21" s="119"/>
      <c r="PWH21" s="50"/>
      <c r="PWL21" s="119"/>
      <c r="PWM21" s="50"/>
      <c r="PWQ21" s="119"/>
      <c r="PWR21" s="50"/>
      <c r="PWV21" s="119"/>
      <c r="PWW21" s="50"/>
      <c r="PXA21" s="119"/>
      <c r="PXB21" s="50"/>
      <c r="PXF21" s="119"/>
      <c r="PXG21" s="50"/>
      <c r="PXK21" s="119"/>
      <c r="PXL21" s="50"/>
      <c r="PXP21" s="119"/>
      <c r="PXQ21" s="50"/>
      <c r="PXU21" s="119"/>
      <c r="PXV21" s="50"/>
      <c r="PXZ21" s="119"/>
      <c r="PYA21" s="50"/>
      <c r="PYE21" s="119"/>
      <c r="PYF21" s="50"/>
      <c r="PYJ21" s="119"/>
      <c r="PYK21" s="50"/>
      <c r="PYO21" s="119"/>
      <c r="PYP21" s="50"/>
      <c r="PYT21" s="119"/>
      <c r="PYU21" s="50"/>
      <c r="PYY21" s="119"/>
      <c r="PYZ21" s="50"/>
      <c r="PZD21" s="119"/>
      <c r="PZE21" s="50"/>
      <c r="PZI21" s="119"/>
      <c r="PZJ21" s="50"/>
      <c r="PZN21" s="119"/>
      <c r="PZO21" s="50"/>
      <c r="PZS21" s="119"/>
      <c r="PZT21" s="50"/>
      <c r="PZX21" s="119"/>
      <c r="PZY21" s="50"/>
      <c r="QAC21" s="119"/>
      <c r="QAD21" s="50"/>
      <c r="QAH21" s="119"/>
      <c r="QAI21" s="50"/>
      <c r="QAM21" s="119"/>
      <c r="QAN21" s="50"/>
      <c r="QAR21" s="119"/>
      <c r="QAS21" s="50"/>
      <c r="QAW21" s="119"/>
      <c r="QAX21" s="50"/>
      <c r="QBB21" s="119"/>
      <c r="QBC21" s="50"/>
      <c r="QBG21" s="119"/>
      <c r="QBH21" s="50"/>
      <c r="QBL21" s="119"/>
      <c r="QBM21" s="50"/>
      <c r="QBQ21" s="119"/>
      <c r="QBR21" s="50"/>
      <c r="QBV21" s="119"/>
      <c r="QBW21" s="50"/>
      <c r="QCA21" s="119"/>
      <c r="QCB21" s="50"/>
      <c r="QCF21" s="119"/>
      <c r="QCG21" s="50"/>
      <c r="QCK21" s="119"/>
      <c r="QCL21" s="50"/>
      <c r="QCP21" s="119"/>
      <c r="QCQ21" s="50"/>
      <c r="QCU21" s="119"/>
      <c r="QCV21" s="50"/>
      <c r="QCZ21" s="119"/>
      <c r="QDA21" s="50"/>
      <c r="QDE21" s="119"/>
      <c r="QDF21" s="50"/>
      <c r="QDJ21" s="119"/>
      <c r="QDK21" s="50"/>
      <c r="QDO21" s="119"/>
      <c r="QDP21" s="50"/>
      <c r="QDT21" s="119"/>
      <c r="QDU21" s="50"/>
      <c r="QDY21" s="119"/>
      <c r="QDZ21" s="50"/>
      <c r="QED21" s="119"/>
      <c r="QEE21" s="50"/>
      <c r="QEI21" s="119"/>
      <c r="QEJ21" s="50"/>
      <c r="QEN21" s="119"/>
      <c r="QEO21" s="50"/>
      <c r="QES21" s="119"/>
      <c r="QET21" s="50"/>
      <c r="QEX21" s="119"/>
      <c r="QEY21" s="50"/>
      <c r="QFC21" s="119"/>
      <c r="QFD21" s="50"/>
      <c r="QFH21" s="119"/>
      <c r="QFI21" s="50"/>
      <c r="QFM21" s="119"/>
      <c r="QFN21" s="50"/>
      <c r="QFR21" s="119"/>
      <c r="QFS21" s="50"/>
      <c r="QFW21" s="119"/>
      <c r="QFX21" s="50"/>
      <c r="QGB21" s="119"/>
      <c r="QGC21" s="50"/>
      <c r="QGG21" s="119"/>
      <c r="QGH21" s="50"/>
      <c r="QGL21" s="119"/>
      <c r="QGM21" s="50"/>
      <c r="QGQ21" s="119"/>
      <c r="QGR21" s="50"/>
      <c r="QGV21" s="119"/>
      <c r="QGW21" s="50"/>
      <c r="QHA21" s="119"/>
      <c r="QHB21" s="50"/>
      <c r="QHF21" s="119"/>
      <c r="QHG21" s="50"/>
      <c r="QHK21" s="119"/>
      <c r="QHL21" s="50"/>
      <c r="QHP21" s="119"/>
      <c r="QHQ21" s="50"/>
      <c r="QHU21" s="119"/>
      <c r="QHV21" s="50"/>
      <c r="QHZ21" s="119"/>
      <c r="QIA21" s="50"/>
      <c r="QIE21" s="119"/>
      <c r="QIF21" s="50"/>
      <c r="QIJ21" s="119"/>
      <c r="QIK21" s="50"/>
      <c r="QIO21" s="119"/>
      <c r="QIP21" s="50"/>
      <c r="QIT21" s="119"/>
      <c r="QIU21" s="50"/>
      <c r="QIY21" s="119"/>
      <c r="QIZ21" s="50"/>
      <c r="QJD21" s="119"/>
      <c r="QJE21" s="50"/>
      <c r="QJI21" s="119"/>
      <c r="QJJ21" s="50"/>
      <c r="QJN21" s="119"/>
      <c r="QJO21" s="50"/>
      <c r="QJS21" s="119"/>
      <c r="QJT21" s="50"/>
      <c r="QJX21" s="119"/>
      <c r="QJY21" s="50"/>
      <c r="QKC21" s="119"/>
      <c r="QKD21" s="50"/>
      <c r="QKH21" s="119"/>
      <c r="QKI21" s="50"/>
      <c r="QKM21" s="119"/>
      <c r="QKN21" s="50"/>
      <c r="QKR21" s="119"/>
      <c r="QKS21" s="50"/>
      <c r="QKW21" s="119"/>
      <c r="QKX21" s="50"/>
      <c r="QLB21" s="119"/>
      <c r="QLC21" s="50"/>
      <c r="QLG21" s="119"/>
      <c r="QLH21" s="50"/>
      <c r="QLL21" s="119"/>
      <c r="QLM21" s="50"/>
      <c r="QLQ21" s="119"/>
      <c r="QLR21" s="50"/>
      <c r="QLV21" s="119"/>
      <c r="QLW21" s="50"/>
      <c r="QMA21" s="119"/>
      <c r="QMB21" s="50"/>
      <c r="QMF21" s="119"/>
      <c r="QMG21" s="50"/>
      <c r="QMK21" s="119"/>
      <c r="QML21" s="50"/>
      <c r="QMP21" s="119"/>
      <c r="QMQ21" s="50"/>
      <c r="QMU21" s="119"/>
      <c r="QMV21" s="50"/>
      <c r="QMZ21" s="119"/>
      <c r="QNA21" s="50"/>
      <c r="QNE21" s="119"/>
      <c r="QNF21" s="50"/>
      <c r="QNJ21" s="119"/>
      <c r="QNK21" s="50"/>
      <c r="QNO21" s="119"/>
      <c r="QNP21" s="50"/>
      <c r="QNT21" s="119"/>
      <c r="QNU21" s="50"/>
      <c r="QNY21" s="119"/>
      <c r="QNZ21" s="50"/>
      <c r="QOD21" s="119"/>
      <c r="QOE21" s="50"/>
      <c r="QOI21" s="119"/>
      <c r="QOJ21" s="50"/>
      <c r="QON21" s="119"/>
      <c r="QOO21" s="50"/>
      <c r="QOS21" s="119"/>
      <c r="QOT21" s="50"/>
      <c r="QOX21" s="119"/>
      <c r="QOY21" s="50"/>
      <c r="QPC21" s="119"/>
      <c r="QPD21" s="50"/>
      <c r="QPH21" s="119"/>
      <c r="QPI21" s="50"/>
      <c r="QPM21" s="119"/>
      <c r="QPN21" s="50"/>
      <c r="QPR21" s="119"/>
      <c r="QPS21" s="50"/>
      <c r="QPW21" s="119"/>
      <c r="QPX21" s="50"/>
      <c r="QQB21" s="119"/>
      <c r="QQC21" s="50"/>
      <c r="QQG21" s="119"/>
      <c r="QQH21" s="50"/>
      <c r="QQL21" s="119"/>
      <c r="QQM21" s="50"/>
      <c r="QQQ21" s="119"/>
      <c r="QQR21" s="50"/>
      <c r="QQV21" s="119"/>
      <c r="QQW21" s="50"/>
      <c r="QRA21" s="119"/>
      <c r="QRB21" s="50"/>
      <c r="QRF21" s="119"/>
      <c r="QRG21" s="50"/>
      <c r="QRK21" s="119"/>
      <c r="QRL21" s="50"/>
      <c r="QRP21" s="119"/>
      <c r="QRQ21" s="50"/>
      <c r="QRU21" s="119"/>
      <c r="QRV21" s="50"/>
      <c r="QRZ21" s="119"/>
      <c r="QSA21" s="50"/>
      <c r="QSE21" s="119"/>
      <c r="QSF21" s="50"/>
      <c r="QSJ21" s="119"/>
      <c r="QSK21" s="50"/>
      <c r="QSO21" s="119"/>
      <c r="QSP21" s="50"/>
      <c r="QST21" s="119"/>
      <c r="QSU21" s="50"/>
      <c r="QSY21" s="119"/>
      <c r="QSZ21" s="50"/>
      <c r="QTD21" s="119"/>
      <c r="QTE21" s="50"/>
      <c r="QTI21" s="119"/>
      <c r="QTJ21" s="50"/>
      <c r="QTN21" s="119"/>
      <c r="QTO21" s="50"/>
      <c r="QTS21" s="119"/>
      <c r="QTT21" s="50"/>
      <c r="QTX21" s="119"/>
      <c r="QTY21" s="50"/>
      <c r="QUC21" s="119"/>
      <c r="QUD21" s="50"/>
      <c r="QUH21" s="119"/>
      <c r="QUI21" s="50"/>
      <c r="QUM21" s="119"/>
      <c r="QUN21" s="50"/>
      <c r="QUR21" s="119"/>
      <c r="QUS21" s="50"/>
      <c r="QUW21" s="119"/>
      <c r="QUX21" s="50"/>
      <c r="QVB21" s="119"/>
      <c r="QVC21" s="50"/>
      <c r="QVG21" s="119"/>
      <c r="QVH21" s="50"/>
      <c r="QVL21" s="119"/>
      <c r="QVM21" s="50"/>
      <c r="QVQ21" s="119"/>
      <c r="QVR21" s="50"/>
      <c r="QVV21" s="119"/>
      <c r="QVW21" s="50"/>
      <c r="QWA21" s="119"/>
      <c r="QWB21" s="50"/>
      <c r="QWF21" s="119"/>
      <c r="QWG21" s="50"/>
      <c r="QWK21" s="119"/>
      <c r="QWL21" s="50"/>
      <c r="QWP21" s="119"/>
      <c r="QWQ21" s="50"/>
      <c r="QWU21" s="119"/>
      <c r="QWV21" s="50"/>
      <c r="QWZ21" s="119"/>
      <c r="QXA21" s="50"/>
      <c r="QXE21" s="119"/>
      <c r="QXF21" s="50"/>
      <c r="QXJ21" s="119"/>
      <c r="QXK21" s="50"/>
      <c r="QXO21" s="119"/>
      <c r="QXP21" s="50"/>
      <c r="QXT21" s="119"/>
      <c r="QXU21" s="50"/>
      <c r="QXY21" s="119"/>
      <c r="QXZ21" s="50"/>
      <c r="QYD21" s="119"/>
      <c r="QYE21" s="50"/>
      <c r="QYI21" s="119"/>
      <c r="QYJ21" s="50"/>
      <c r="QYN21" s="119"/>
      <c r="QYO21" s="50"/>
      <c r="QYS21" s="119"/>
      <c r="QYT21" s="50"/>
      <c r="QYX21" s="119"/>
      <c r="QYY21" s="50"/>
      <c r="QZC21" s="119"/>
      <c r="QZD21" s="50"/>
      <c r="QZH21" s="119"/>
      <c r="QZI21" s="50"/>
      <c r="QZM21" s="119"/>
      <c r="QZN21" s="50"/>
      <c r="QZR21" s="119"/>
      <c r="QZS21" s="50"/>
      <c r="QZW21" s="119"/>
      <c r="QZX21" s="50"/>
      <c r="RAB21" s="119"/>
      <c r="RAC21" s="50"/>
      <c r="RAG21" s="119"/>
      <c r="RAH21" s="50"/>
      <c r="RAL21" s="119"/>
      <c r="RAM21" s="50"/>
      <c r="RAQ21" s="119"/>
      <c r="RAR21" s="50"/>
      <c r="RAV21" s="119"/>
      <c r="RAW21" s="50"/>
      <c r="RBA21" s="119"/>
      <c r="RBB21" s="50"/>
      <c r="RBF21" s="119"/>
      <c r="RBG21" s="50"/>
      <c r="RBK21" s="119"/>
      <c r="RBL21" s="50"/>
      <c r="RBP21" s="119"/>
      <c r="RBQ21" s="50"/>
      <c r="RBU21" s="119"/>
      <c r="RBV21" s="50"/>
      <c r="RBZ21" s="119"/>
      <c r="RCA21" s="50"/>
      <c r="RCE21" s="119"/>
      <c r="RCF21" s="50"/>
      <c r="RCJ21" s="119"/>
      <c r="RCK21" s="50"/>
      <c r="RCO21" s="119"/>
      <c r="RCP21" s="50"/>
      <c r="RCT21" s="119"/>
      <c r="RCU21" s="50"/>
      <c r="RCY21" s="119"/>
      <c r="RCZ21" s="50"/>
      <c r="RDD21" s="119"/>
      <c r="RDE21" s="50"/>
      <c r="RDI21" s="119"/>
      <c r="RDJ21" s="50"/>
      <c r="RDN21" s="119"/>
      <c r="RDO21" s="50"/>
      <c r="RDS21" s="119"/>
      <c r="RDT21" s="50"/>
      <c r="RDX21" s="119"/>
      <c r="RDY21" s="50"/>
      <c r="REC21" s="119"/>
      <c r="RED21" s="50"/>
      <c r="REH21" s="119"/>
      <c r="REI21" s="50"/>
      <c r="REM21" s="119"/>
      <c r="REN21" s="50"/>
      <c r="RER21" s="119"/>
      <c r="RES21" s="50"/>
      <c r="REW21" s="119"/>
      <c r="REX21" s="50"/>
      <c r="RFB21" s="119"/>
      <c r="RFC21" s="50"/>
      <c r="RFG21" s="119"/>
      <c r="RFH21" s="50"/>
      <c r="RFL21" s="119"/>
      <c r="RFM21" s="50"/>
      <c r="RFQ21" s="119"/>
      <c r="RFR21" s="50"/>
      <c r="RFV21" s="119"/>
      <c r="RFW21" s="50"/>
      <c r="RGA21" s="119"/>
      <c r="RGB21" s="50"/>
      <c r="RGF21" s="119"/>
      <c r="RGG21" s="50"/>
      <c r="RGK21" s="119"/>
      <c r="RGL21" s="50"/>
      <c r="RGP21" s="119"/>
      <c r="RGQ21" s="50"/>
      <c r="RGU21" s="119"/>
      <c r="RGV21" s="50"/>
      <c r="RGZ21" s="119"/>
      <c r="RHA21" s="50"/>
      <c r="RHE21" s="119"/>
      <c r="RHF21" s="50"/>
      <c r="RHJ21" s="119"/>
      <c r="RHK21" s="50"/>
      <c r="RHO21" s="119"/>
      <c r="RHP21" s="50"/>
      <c r="RHT21" s="119"/>
      <c r="RHU21" s="50"/>
      <c r="RHY21" s="119"/>
      <c r="RHZ21" s="50"/>
      <c r="RID21" s="119"/>
      <c r="RIE21" s="50"/>
      <c r="RII21" s="119"/>
      <c r="RIJ21" s="50"/>
      <c r="RIN21" s="119"/>
      <c r="RIO21" s="50"/>
      <c r="RIS21" s="119"/>
      <c r="RIT21" s="50"/>
      <c r="RIX21" s="119"/>
      <c r="RIY21" s="50"/>
      <c r="RJC21" s="119"/>
      <c r="RJD21" s="50"/>
      <c r="RJH21" s="119"/>
      <c r="RJI21" s="50"/>
      <c r="RJM21" s="119"/>
      <c r="RJN21" s="50"/>
      <c r="RJR21" s="119"/>
      <c r="RJS21" s="50"/>
      <c r="RJW21" s="119"/>
      <c r="RJX21" s="50"/>
      <c r="RKB21" s="119"/>
      <c r="RKC21" s="50"/>
      <c r="RKG21" s="119"/>
      <c r="RKH21" s="50"/>
      <c r="RKL21" s="119"/>
      <c r="RKM21" s="50"/>
      <c r="RKQ21" s="119"/>
      <c r="RKR21" s="50"/>
      <c r="RKV21" s="119"/>
      <c r="RKW21" s="50"/>
      <c r="RLA21" s="119"/>
      <c r="RLB21" s="50"/>
      <c r="RLF21" s="119"/>
      <c r="RLG21" s="50"/>
      <c r="RLK21" s="119"/>
      <c r="RLL21" s="50"/>
      <c r="RLP21" s="119"/>
      <c r="RLQ21" s="50"/>
      <c r="RLU21" s="119"/>
      <c r="RLV21" s="50"/>
      <c r="RLZ21" s="119"/>
      <c r="RMA21" s="50"/>
      <c r="RME21" s="119"/>
      <c r="RMF21" s="50"/>
      <c r="RMJ21" s="119"/>
      <c r="RMK21" s="50"/>
      <c r="RMO21" s="119"/>
      <c r="RMP21" s="50"/>
      <c r="RMT21" s="119"/>
      <c r="RMU21" s="50"/>
      <c r="RMY21" s="119"/>
      <c r="RMZ21" s="50"/>
      <c r="RND21" s="119"/>
      <c r="RNE21" s="50"/>
      <c r="RNI21" s="119"/>
      <c r="RNJ21" s="50"/>
      <c r="RNN21" s="119"/>
      <c r="RNO21" s="50"/>
      <c r="RNS21" s="119"/>
      <c r="RNT21" s="50"/>
      <c r="RNX21" s="119"/>
      <c r="RNY21" s="50"/>
      <c r="ROC21" s="119"/>
      <c r="ROD21" s="50"/>
      <c r="ROH21" s="119"/>
      <c r="ROI21" s="50"/>
      <c r="ROM21" s="119"/>
      <c r="RON21" s="50"/>
      <c r="ROR21" s="119"/>
      <c r="ROS21" s="50"/>
      <c r="ROW21" s="119"/>
      <c r="ROX21" s="50"/>
      <c r="RPB21" s="119"/>
      <c r="RPC21" s="50"/>
      <c r="RPG21" s="119"/>
      <c r="RPH21" s="50"/>
      <c r="RPL21" s="119"/>
      <c r="RPM21" s="50"/>
      <c r="RPQ21" s="119"/>
      <c r="RPR21" s="50"/>
      <c r="RPV21" s="119"/>
      <c r="RPW21" s="50"/>
      <c r="RQA21" s="119"/>
      <c r="RQB21" s="50"/>
      <c r="RQF21" s="119"/>
      <c r="RQG21" s="50"/>
      <c r="RQK21" s="119"/>
      <c r="RQL21" s="50"/>
      <c r="RQP21" s="119"/>
      <c r="RQQ21" s="50"/>
      <c r="RQU21" s="119"/>
      <c r="RQV21" s="50"/>
      <c r="RQZ21" s="119"/>
      <c r="RRA21" s="50"/>
      <c r="RRE21" s="119"/>
      <c r="RRF21" s="50"/>
      <c r="RRJ21" s="119"/>
      <c r="RRK21" s="50"/>
      <c r="RRO21" s="119"/>
      <c r="RRP21" s="50"/>
      <c r="RRT21" s="119"/>
      <c r="RRU21" s="50"/>
      <c r="RRY21" s="119"/>
      <c r="RRZ21" s="50"/>
      <c r="RSD21" s="119"/>
      <c r="RSE21" s="50"/>
      <c r="RSI21" s="119"/>
      <c r="RSJ21" s="50"/>
      <c r="RSN21" s="119"/>
      <c r="RSO21" s="50"/>
      <c r="RSS21" s="119"/>
      <c r="RST21" s="50"/>
      <c r="RSX21" s="119"/>
      <c r="RSY21" s="50"/>
      <c r="RTC21" s="119"/>
      <c r="RTD21" s="50"/>
      <c r="RTH21" s="119"/>
      <c r="RTI21" s="50"/>
      <c r="RTM21" s="119"/>
      <c r="RTN21" s="50"/>
      <c r="RTR21" s="119"/>
      <c r="RTS21" s="50"/>
      <c r="RTW21" s="119"/>
      <c r="RTX21" s="50"/>
      <c r="RUB21" s="119"/>
      <c r="RUC21" s="50"/>
      <c r="RUG21" s="119"/>
      <c r="RUH21" s="50"/>
      <c r="RUL21" s="119"/>
      <c r="RUM21" s="50"/>
      <c r="RUQ21" s="119"/>
      <c r="RUR21" s="50"/>
      <c r="RUV21" s="119"/>
      <c r="RUW21" s="50"/>
      <c r="RVA21" s="119"/>
      <c r="RVB21" s="50"/>
      <c r="RVF21" s="119"/>
      <c r="RVG21" s="50"/>
      <c r="RVK21" s="119"/>
      <c r="RVL21" s="50"/>
      <c r="RVP21" s="119"/>
      <c r="RVQ21" s="50"/>
      <c r="RVU21" s="119"/>
      <c r="RVV21" s="50"/>
      <c r="RVZ21" s="119"/>
      <c r="RWA21" s="50"/>
      <c r="RWE21" s="119"/>
      <c r="RWF21" s="50"/>
      <c r="RWJ21" s="119"/>
      <c r="RWK21" s="50"/>
      <c r="RWO21" s="119"/>
      <c r="RWP21" s="50"/>
      <c r="RWT21" s="119"/>
      <c r="RWU21" s="50"/>
      <c r="RWY21" s="119"/>
      <c r="RWZ21" s="50"/>
      <c r="RXD21" s="119"/>
      <c r="RXE21" s="50"/>
      <c r="RXI21" s="119"/>
      <c r="RXJ21" s="50"/>
      <c r="RXN21" s="119"/>
      <c r="RXO21" s="50"/>
      <c r="RXS21" s="119"/>
      <c r="RXT21" s="50"/>
      <c r="RXX21" s="119"/>
      <c r="RXY21" s="50"/>
      <c r="RYC21" s="119"/>
      <c r="RYD21" s="50"/>
      <c r="RYH21" s="119"/>
      <c r="RYI21" s="50"/>
      <c r="RYM21" s="119"/>
      <c r="RYN21" s="50"/>
      <c r="RYR21" s="119"/>
      <c r="RYS21" s="50"/>
      <c r="RYW21" s="119"/>
      <c r="RYX21" s="50"/>
      <c r="RZB21" s="119"/>
      <c r="RZC21" s="50"/>
      <c r="RZG21" s="119"/>
      <c r="RZH21" s="50"/>
      <c r="RZL21" s="119"/>
      <c r="RZM21" s="50"/>
      <c r="RZQ21" s="119"/>
      <c r="RZR21" s="50"/>
      <c r="RZV21" s="119"/>
      <c r="RZW21" s="50"/>
      <c r="SAA21" s="119"/>
      <c r="SAB21" s="50"/>
      <c r="SAF21" s="119"/>
      <c r="SAG21" s="50"/>
      <c r="SAK21" s="119"/>
      <c r="SAL21" s="50"/>
      <c r="SAP21" s="119"/>
      <c r="SAQ21" s="50"/>
      <c r="SAU21" s="119"/>
      <c r="SAV21" s="50"/>
      <c r="SAZ21" s="119"/>
      <c r="SBA21" s="50"/>
      <c r="SBE21" s="119"/>
      <c r="SBF21" s="50"/>
      <c r="SBJ21" s="119"/>
      <c r="SBK21" s="50"/>
      <c r="SBO21" s="119"/>
      <c r="SBP21" s="50"/>
      <c r="SBT21" s="119"/>
      <c r="SBU21" s="50"/>
      <c r="SBY21" s="119"/>
      <c r="SBZ21" s="50"/>
      <c r="SCD21" s="119"/>
      <c r="SCE21" s="50"/>
      <c r="SCI21" s="119"/>
      <c r="SCJ21" s="50"/>
      <c r="SCN21" s="119"/>
      <c r="SCO21" s="50"/>
      <c r="SCS21" s="119"/>
      <c r="SCT21" s="50"/>
      <c r="SCX21" s="119"/>
      <c r="SCY21" s="50"/>
      <c r="SDC21" s="119"/>
      <c r="SDD21" s="50"/>
      <c r="SDH21" s="119"/>
      <c r="SDI21" s="50"/>
      <c r="SDM21" s="119"/>
      <c r="SDN21" s="50"/>
      <c r="SDR21" s="119"/>
      <c r="SDS21" s="50"/>
      <c r="SDW21" s="119"/>
      <c r="SDX21" s="50"/>
      <c r="SEB21" s="119"/>
      <c r="SEC21" s="50"/>
      <c r="SEG21" s="119"/>
      <c r="SEH21" s="50"/>
      <c r="SEL21" s="119"/>
      <c r="SEM21" s="50"/>
      <c r="SEQ21" s="119"/>
      <c r="SER21" s="50"/>
      <c r="SEV21" s="119"/>
      <c r="SEW21" s="50"/>
      <c r="SFA21" s="119"/>
      <c r="SFB21" s="50"/>
      <c r="SFF21" s="119"/>
      <c r="SFG21" s="50"/>
      <c r="SFK21" s="119"/>
      <c r="SFL21" s="50"/>
      <c r="SFP21" s="119"/>
      <c r="SFQ21" s="50"/>
      <c r="SFU21" s="119"/>
      <c r="SFV21" s="50"/>
      <c r="SFZ21" s="119"/>
      <c r="SGA21" s="50"/>
      <c r="SGE21" s="119"/>
      <c r="SGF21" s="50"/>
      <c r="SGJ21" s="119"/>
      <c r="SGK21" s="50"/>
      <c r="SGO21" s="119"/>
      <c r="SGP21" s="50"/>
      <c r="SGT21" s="119"/>
      <c r="SGU21" s="50"/>
      <c r="SGY21" s="119"/>
      <c r="SGZ21" s="50"/>
      <c r="SHD21" s="119"/>
      <c r="SHE21" s="50"/>
      <c r="SHI21" s="119"/>
      <c r="SHJ21" s="50"/>
      <c r="SHN21" s="119"/>
      <c r="SHO21" s="50"/>
      <c r="SHS21" s="119"/>
      <c r="SHT21" s="50"/>
      <c r="SHX21" s="119"/>
      <c r="SHY21" s="50"/>
      <c r="SIC21" s="119"/>
      <c r="SID21" s="50"/>
      <c r="SIH21" s="119"/>
      <c r="SII21" s="50"/>
      <c r="SIM21" s="119"/>
      <c r="SIN21" s="50"/>
      <c r="SIR21" s="119"/>
      <c r="SIS21" s="50"/>
      <c r="SIW21" s="119"/>
      <c r="SIX21" s="50"/>
      <c r="SJB21" s="119"/>
      <c r="SJC21" s="50"/>
      <c r="SJG21" s="119"/>
      <c r="SJH21" s="50"/>
      <c r="SJL21" s="119"/>
      <c r="SJM21" s="50"/>
      <c r="SJQ21" s="119"/>
      <c r="SJR21" s="50"/>
      <c r="SJV21" s="119"/>
      <c r="SJW21" s="50"/>
      <c r="SKA21" s="119"/>
      <c r="SKB21" s="50"/>
      <c r="SKF21" s="119"/>
      <c r="SKG21" s="50"/>
      <c r="SKK21" s="119"/>
      <c r="SKL21" s="50"/>
      <c r="SKP21" s="119"/>
      <c r="SKQ21" s="50"/>
      <c r="SKU21" s="119"/>
      <c r="SKV21" s="50"/>
      <c r="SKZ21" s="119"/>
      <c r="SLA21" s="50"/>
      <c r="SLE21" s="119"/>
      <c r="SLF21" s="50"/>
      <c r="SLJ21" s="119"/>
      <c r="SLK21" s="50"/>
      <c r="SLO21" s="119"/>
      <c r="SLP21" s="50"/>
      <c r="SLT21" s="119"/>
      <c r="SLU21" s="50"/>
      <c r="SLY21" s="119"/>
      <c r="SLZ21" s="50"/>
      <c r="SMD21" s="119"/>
      <c r="SME21" s="50"/>
      <c r="SMI21" s="119"/>
      <c r="SMJ21" s="50"/>
      <c r="SMN21" s="119"/>
      <c r="SMO21" s="50"/>
      <c r="SMS21" s="119"/>
      <c r="SMT21" s="50"/>
      <c r="SMX21" s="119"/>
      <c r="SMY21" s="50"/>
      <c r="SNC21" s="119"/>
      <c r="SND21" s="50"/>
      <c r="SNH21" s="119"/>
      <c r="SNI21" s="50"/>
      <c r="SNM21" s="119"/>
      <c r="SNN21" s="50"/>
      <c r="SNR21" s="119"/>
      <c r="SNS21" s="50"/>
      <c r="SNW21" s="119"/>
      <c r="SNX21" s="50"/>
      <c r="SOB21" s="119"/>
      <c r="SOC21" s="50"/>
      <c r="SOG21" s="119"/>
      <c r="SOH21" s="50"/>
      <c r="SOL21" s="119"/>
      <c r="SOM21" s="50"/>
      <c r="SOQ21" s="119"/>
      <c r="SOR21" s="50"/>
      <c r="SOV21" s="119"/>
      <c r="SOW21" s="50"/>
      <c r="SPA21" s="119"/>
      <c r="SPB21" s="50"/>
      <c r="SPF21" s="119"/>
      <c r="SPG21" s="50"/>
      <c r="SPK21" s="119"/>
      <c r="SPL21" s="50"/>
      <c r="SPP21" s="119"/>
      <c r="SPQ21" s="50"/>
      <c r="SPU21" s="119"/>
      <c r="SPV21" s="50"/>
      <c r="SPZ21" s="119"/>
      <c r="SQA21" s="50"/>
      <c r="SQE21" s="119"/>
      <c r="SQF21" s="50"/>
      <c r="SQJ21" s="119"/>
      <c r="SQK21" s="50"/>
      <c r="SQO21" s="119"/>
      <c r="SQP21" s="50"/>
      <c r="SQT21" s="119"/>
      <c r="SQU21" s="50"/>
      <c r="SQY21" s="119"/>
      <c r="SQZ21" s="50"/>
      <c r="SRD21" s="119"/>
      <c r="SRE21" s="50"/>
      <c r="SRI21" s="119"/>
      <c r="SRJ21" s="50"/>
      <c r="SRN21" s="119"/>
      <c r="SRO21" s="50"/>
      <c r="SRS21" s="119"/>
      <c r="SRT21" s="50"/>
      <c r="SRX21" s="119"/>
      <c r="SRY21" s="50"/>
      <c r="SSC21" s="119"/>
      <c r="SSD21" s="50"/>
      <c r="SSH21" s="119"/>
      <c r="SSI21" s="50"/>
      <c r="SSM21" s="119"/>
      <c r="SSN21" s="50"/>
      <c r="SSR21" s="119"/>
      <c r="SSS21" s="50"/>
      <c r="SSW21" s="119"/>
      <c r="SSX21" s="50"/>
      <c r="STB21" s="119"/>
      <c r="STC21" s="50"/>
      <c r="STG21" s="119"/>
      <c r="STH21" s="50"/>
      <c r="STL21" s="119"/>
      <c r="STM21" s="50"/>
      <c r="STQ21" s="119"/>
      <c r="STR21" s="50"/>
      <c r="STV21" s="119"/>
      <c r="STW21" s="50"/>
      <c r="SUA21" s="119"/>
      <c r="SUB21" s="50"/>
      <c r="SUF21" s="119"/>
      <c r="SUG21" s="50"/>
      <c r="SUK21" s="119"/>
      <c r="SUL21" s="50"/>
      <c r="SUP21" s="119"/>
      <c r="SUQ21" s="50"/>
      <c r="SUU21" s="119"/>
      <c r="SUV21" s="50"/>
      <c r="SUZ21" s="119"/>
      <c r="SVA21" s="50"/>
      <c r="SVE21" s="119"/>
      <c r="SVF21" s="50"/>
      <c r="SVJ21" s="119"/>
      <c r="SVK21" s="50"/>
      <c r="SVO21" s="119"/>
      <c r="SVP21" s="50"/>
      <c r="SVT21" s="119"/>
      <c r="SVU21" s="50"/>
      <c r="SVY21" s="119"/>
      <c r="SVZ21" s="50"/>
      <c r="SWD21" s="119"/>
      <c r="SWE21" s="50"/>
      <c r="SWI21" s="119"/>
      <c r="SWJ21" s="50"/>
      <c r="SWN21" s="119"/>
      <c r="SWO21" s="50"/>
      <c r="SWS21" s="119"/>
      <c r="SWT21" s="50"/>
      <c r="SWX21" s="119"/>
      <c r="SWY21" s="50"/>
      <c r="SXC21" s="119"/>
      <c r="SXD21" s="50"/>
      <c r="SXH21" s="119"/>
      <c r="SXI21" s="50"/>
      <c r="SXM21" s="119"/>
      <c r="SXN21" s="50"/>
      <c r="SXR21" s="119"/>
      <c r="SXS21" s="50"/>
      <c r="SXW21" s="119"/>
      <c r="SXX21" s="50"/>
      <c r="SYB21" s="119"/>
      <c r="SYC21" s="50"/>
      <c r="SYG21" s="119"/>
      <c r="SYH21" s="50"/>
      <c r="SYL21" s="119"/>
      <c r="SYM21" s="50"/>
      <c r="SYQ21" s="119"/>
      <c r="SYR21" s="50"/>
      <c r="SYV21" s="119"/>
      <c r="SYW21" s="50"/>
      <c r="SZA21" s="119"/>
      <c r="SZB21" s="50"/>
      <c r="SZF21" s="119"/>
      <c r="SZG21" s="50"/>
      <c r="SZK21" s="119"/>
      <c r="SZL21" s="50"/>
      <c r="SZP21" s="119"/>
      <c r="SZQ21" s="50"/>
      <c r="SZU21" s="119"/>
      <c r="SZV21" s="50"/>
      <c r="SZZ21" s="119"/>
      <c r="TAA21" s="50"/>
      <c r="TAE21" s="119"/>
      <c r="TAF21" s="50"/>
      <c r="TAJ21" s="119"/>
      <c r="TAK21" s="50"/>
      <c r="TAO21" s="119"/>
      <c r="TAP21" s="50"/>
      <c r="TAT21" s="119"/>
      <c r="TAU21" s="50"/>
      <c r="TAY21" s="119"/>
      <c r="TAZ21" s="50"/>
      <c r="TBD21" s="119"/>
      <c r="TBE21" s="50"/>
      <c r="TBI21" s="119"/>
      <c r="TBJ21" s="50"/>
      <c r="TBN21" s="119"/>
      <c r="TBO21" s="50"/>
      <c r="TBS21" s="119"/>
      <c r="TBT21" s="50"/>
      <c r="TBX21" s="119"/>
      <c r="TBY21" s="50"/>
      <c r="TCC21" s="119"/>
      <c r="TCD21" s="50"/>
      <c r="TCH21" s="119"/>
      <c r="TCI21" s="50"/>
      <c r="TCM21" s="119"/>
      <c r="TCN21" s="50"/>
      <c r="TCR21" s="119"/>
      <c r="TCS21" s="50"/>
      <c r="TCW21" s="119"/>
      <c r="TCX21" s="50"/>
      <c r="TDB21" s="119"/>
      <c r="TDC21" s="50"/>
      <c r="TDG21" s="119"/>
      <c r="TDH21" s="50"/>
      <c r="TDL21" s="119"/>
      <c r="TDM21" s="50"/>
      <c r="TDQ21" s="119"/>
      <c r="TDR21" s="50"/>
      <c r="TDV21" s="119"/>
      <c r="TDW21" s="50"/>
      <c r="TEA21" s="119"/>
      <c r="TEB21" s="50"/>
      <c r="TEF21" s="119"/>
      <c r="TEG21" s="50"/>
      <c r="TEK21" s="119"/>
      <c r="TEL21" s="50"/>
      <c r="TEP21" s="119"/>
      <c r="TEQ21" s="50"/>
      <c r="TEU21" s="119"/>
      <c r="TEV21" s="50"/>
      <c r="TEZ21" s="119"/>
      <c r="TFA21" s="50"/>
      <c r="TFE21" s="119"/>
      <c r="TFF21" s="50"/>
      <c r="TFJ21" s="119"/>
      <c r="TFK21" s="50"/>
      <c r="TFO21" s="119"/>
      <c r="TFP21" s="50"/>
      <c r="TFT21" s="119"/>
      <c r="TFU21" s="50"/>
      <c r="TFY21" s="119"/>
      <c r="TFZ21" s="50"/>
      <c r="TGD21" s="119"/>
      <c r="TGE21" s="50"/>
      <c r="TGI21" s="119"/>
      <c r="TGJ21" s="50"/>
      <c r="TGN21" s="119"/>
      <c r="TGO21" s="50"/>
      <c r="TGS21" s="119"/>
      <c r="TGT21" s="50"/>
      <c r="TGX21" s="119"/>
      <c r="TGY21" s="50"/>
      <c r="THC21" s="119"/>
      <c r="THD21" s="50"/>
      <c r="THH21" s="119"/>
      <c r="THI21" s="50"/>
      <c r="THM21" s="119"/>
      <c r="THN21" s="50"/>
      <c r="THR21" s="119"/>
      <c r="THS21" s="50"/>
      <c r="THW21" s="119"/>
      <c r="THX21" s="50"/>
      <c r="TIB21" s="119"/>
      <c r="TIC21" s="50"/>
      <c r="TIG21" s="119"/>
      <c r="TIH21" s="50"/>
      <c r="TIL21" s="119"/>
      <c r="TIM21" s="50"/>
      <c r="TIQ21" s="119"/>
      <c r="TIR21" s="50"/>
      <c r="TIV21" s="119"/>
      <c r="TIW21" s="50"/>
      <c r="TJA21" s="119"/>
      <c r="TJB21" s="50"/>
      <c r="TJF21" s="119"/>
      <c r="TJG21" s="50"/>
      <c r="TJK21" s="119"/>
      <c r="TJL21" s="50"/>
      <c r="TJP21" s="119"/>
      <c r="TJQ21" s="50"/>
      <c r="TJU21" s="119"/>
      <c r="TJV21" s="50"/>
      <c r="TJZ21" s="119"/>
      <c r="TKA21" s="50"/>
      <c r="TKE21" s="119"/>
      <c r="TKF21" s="50"/>
      <c r="TKJ21" s="119"/>
      <c r="TKK21" s="50"/>
      <c r="TKO21" s="119"/>
      <c r="TKP21" s="50"/>
      <c r="TKT21" s="119"/>
      <c r="TKU21" s="50"/>
      <c r="TKY21" s="119"/>
      <c r="TKZ21" s="50"/>
      <c r="TLD21" s="119"/>
      <c r="TLE21" s="50"/>
      <c r="TLI21" s="119"/>
      <c r="TLJ21" s="50"/>
      <c r="TLN21" s="119"/>
      <c r="TLO21" s="50"/>
      <c r="TLS21" s="119"/>
      <c r="TLT21" s="50"/>
      <c r="TLX21" s="119"/>
      <c r="TLY21" s="50"/>
      <c r="TMC21" s="119"/>
      <c r="TMD21" s="50"/>
      <c r="TMH21" s="119"/>
      <c r="TMI21" s="50"/>
      <c r="TMM21" s="119"/>
      <c r="TMN21" s="50"/>
      <c r="TMR21" s="119"/>
      <c r="TMS21" s="50"/>
      <c r="TMW21" s="119"/>
      <c r="TMX21" s="50"/>
      <c r="TNB21" s="119"/>
      <c r="TNC21" s="50"/>
      <c r="TNG21" s="119"/>
      <c r="TNH21" s="50"/>
      <c r="TNL21" s="119"/>
      <c r="TNM21" s="50"/>
      <c r="TNQ21" s="119"/>
      <c r="TNR21" s="50"/>
      <c r="TNV21" s="119"/>
      <c r="TNW21" s="50"/>
      <c r="TOA21" s="119"/>
      <c r="TOB21" s="50"/>
      <c r="TOF21" s="119"/>
      <c r="TOG21" s="50"/>
      <c r="TOK21" s="119"/>
      <c r="TOL21" s="50"/>
      <c r="TOP21" s="119"/>
      <c r="TOQ21" s="50"/>
      <c r="TOU21" s="119"/>
      <c r="TOV21" s="50"/>
      <c r="TOZ21" s="119"/>
      <c r="TPA21" s="50"/>
      <c r="TPE21" s="119"/>
      <c r="TPF21" s="50"/>
      <c r="TPJ21" s="119"/>
      <c r="TPK21" s="50"/>
      <c r="TPO21" s="119"/>
      <c r="TPP21" s="50"/>
      <c r="TPT21" s="119"/>
      <c r="TPU21" s="50"/>
      <c r="TPY21" s="119"/>
      <c r="TPZ21" s="50"/>
      <c r="TQD21" s="119"/>
      <c r="TQE21" s="50"/>
      <c r="TQI21" s="119"/>
      <c r="TQJ21" s="50"/>
      <c r="TQN21" s="119"/>
      <c r="TQO21" s="50"/>
      <c r="TQS21" s="119"/>
      <c r="TQT21" s="50"/>
      <c r="TQX21" s="119"/>
      <c r="TQY21" s="50"/>
      <c r="TRC21" s="119"/>
      <c r="TRD21" s="50"/>
      <c r="TRH21" s="119"/>
      <c r="TRI21" s="50"/>
      <c r="TRM21" s="119"/>
      <c r="TRN21" s="50"/>
      <c r="TRR21" s="119"/>
      <c r="TRS21" s="50"/>
      <c r="TRW21" s="119"/>
      <c r="TRX21" s="50"/>
      <c r="TSB21" s="119"/>
      <c r="TSC21" s="50"/>
      <c r="TSG21" s="119"/>
      <c r="TSH21" s="50"/>
      <c r="TSL21" s="119"/>
      <c r="TSM21" s="50"/>
      <c r="TSQ21" s="119"/>
      <c r="TSR21" s="50"/>
      <c r="TSV21" s="119"/>
      <c r="TSW21" s="50"/>
      <c r="TTA21" s="119"/>
      <c r="TTB21" s="50"/>
      <c r="TTF21" s="119"/>
      <c r="TTG21" s="50"/>
      <c r="TTK21" s="119"/>
      <c r="TTL21" s="50"/>
      <c r="TTP21" s="119"/>
      <c r="TTQ21" s="50"/>
      <c r="TTU21" s="119"/>
      <c r="TTV21" s="50"/>
      <c r="TTZ21" s="119"/>
      <c r="TUA21" s="50"/>
      <c r="TUE21" s="119"/>
      <c r="TUF21" s="50"/>
      <c r="TUJ21" s="119"/>
      <c r="TUK21" s="50"/>
      <c r="TUO21" s="119"/>
      <c r="TUP21" s="50"/>
      <c r="TUT21" s="119"/>
      <c r="TUU21" s="50"/>
      <c r="TUY21" s="119"/>
      <c r="TUZ21" s="50"/>
      <c r="TVD21" s="119"/>
      <c r="TVE21" s="50"/>
      <c r="TVI21" s="119"/>
      <c r="TVJ21" s="50"/>
      <c r="TVN21" s="119"/>
      <c r="TVO21" s="50"/>
      <c r="TVS21" s="119"/>
      <c r="TVT21" s="50"/>
      <c r="TVX21" s="119"/>
      <c r="TVY21" s="50"/>
      <c r="TWC21" s="119"/>
      <c r="TWD21" s="50"/>
      <c r="TWH21" s="119"/>
      <c r="TWI21" s="50"/>
      <c r="TWM21" s="119"/>
      <c r="TWN21" s="50"/>
      <c r="TWR21" s="119"/>
      <c r="TWS21" s="50"/>
      <c r="TWW21" s="119"/>
      <c r="TWX21" s="50"/>
      <c r="TXB21" s="119"/>
      <c r="TXC21" s="50"/>
      <c r="TXG21" s="119"/>
      <c r="TXH21" s="50"/>
      <c r="TXL21" s="119"/>
      <c r="TXM21" s="50"/>
      <c r="TXQ21" s="119"/>
      <c r="TXR21" s="50"/>
      <c r="TXV21" s="119"/>
      <c r="TXW21" s="50"/>
      <c r="TYA21" s="119"/>
      <c r="TYB21" s="50"/>
      <c r="TYF21" s="119"/>
      <c r="TYG21" s="50"/>
      <c r="TYK21" s="119"/>
      <c r="TYL21" s="50"/>
      <c r="TYP21" s="119"/>
      <c r="TYQ21" s="50"/>
      <c r="TYU21" s="119"/>
      <c r="TYV21" s="50"/>
      <c r="TYZ21" s="119"/>
      <c r="TZA21" s="50"/>
      <c r="TZE21" s="119"/>
      <c r="TZF21" s="50"/>
      <c r="TZJ21" s="119"/>
      <c r="TZK21" s="50"/>
      <c r="TZO21" s="119"/>
      <c r="TZP21" s="50"/>
      <c r="TZT21" s="119"/>
      <c r="TZU21" s="50"/>
      <c r="TZY21" s="119"/>
      <c r="TZZ21" s="50"/>
      <c r="UAD21" s="119"/>
      <c r="UAE21" s="50"/>
      <c r="UAI21" s="119"/>
      <c r="UAJ21" s="50"/>
      <c r="UAN21" s="119"/>
      <c r="UAO21" s="50"/>
      <c r="UAS21" s="119"/>
      <c r="UAT21" s="50"/>
      <c r="UAX21" s="119"/>
      <c r="UAY21" s="50"/>
      <c r="UBC21" s="119"/>
      <c r="UBD21" s="50"/>
      <c r="UBH21" s="119"/>
      <c r="UBI21" s="50"/>
      <c r="UBM21" s="119"/>
      <c r="UBN21" s="50"/>
      <c r="UBR21" s="119"/>
      <c r="UBS21" s="50"/>
      <c r="UBW21" s="119"/>
      <c r="UBX21" s="50"/>
      <c r="UCB21" s="119"/>
      <c r="UCC21" s="50"/>
      <c r="UCG21" s="119"/>
      <c r="UCH21" s="50"/>
      <c r="UCL21" s="119"/>
      <c r="UCM21" s="50"/>
      <c r="UCQ21" s="119"/>
      <c r="UCR21" s="50"/>
      <c r="UCV21" s="119"/>
      <c r="UCW21" s="50"/>
      <c r="UDA21" s="119"/>
      <c r="UDB21" s="50"/>
      <c r="UDF21" s="119"/>
      <c r="UDG21" s="50"/>
      <c r="UDK21" s="119"/>
      <c r="UDL21" s="50"/>
      <c r="UDP21" s="119"/>
      <c r="UDQ21" s="50"/>
      <c r="UDU21" s="119"/>
      <c r="UDV21" s="50"/>
      <c r="UDZ21" s="119"/>
      <c r="UEA21" s="50"/>
      <c r="UEE21" s="119"/>
      <c r="UEF21" s="50"/>
      <c r="UEJ21" s="119"/>
      <c r="UEK21" s="50"/>
      <c r="UEO21" s="119"/>
      <c r="UEP21" s="50"/>
      <c r="UET21" s="119"/>
      <c r="UEU21" s="50"/>
      <c r="UEY21" s="119"/>
      <c r="UEZ21" s="50"/>
      <c r="UFD21" s="119"/>
      <c r="UFE21" s="50"/>
      <c r="UFI21" s="119"/>
      <c r="UFJ21" s="50"/>
      <c r="UFN21" s="119"/>
      <c r="UFO21" s="50"/>
      <c r="UFS21" s="119"/>
      <c r="UFT21" s="50"/>
      <c r="UFX21" s="119"/>
      <c r="UFY21" s="50"/>
      <c r="UGC21" s="119"/>
      <c r="UGD21" s="50"/>
      <c r="UGH21" s="119"/>
      <c r="UGI21" s="50"/>
      <c r="UGM21" s="119"/>
      <c r="UGN21" s="50"/>
      <c r="UGR21" s="119"/>
      <c r="UGS21" s="50"/>
      <c r="UGW21" s="119"/>
      <c r="UGX21" s="50"/>
      <c r="UHB21" s="119"/>
      <c r="UHC21" s="50"/>
      <c r="UHG21" s="119"/>
      <c r="UHH21" s="50"/>
      <c r="UHL21" s="119"/>
      <c r="UHM21" s="50"/>
      <c r="UHQ21" s="119"/>
      <c r="UHR21" s="50"/>
      <c r="UHV21" s="119"/>
      <c r="UHW21" s="50"/>
      <c r="UIA21" s="119"/>
      <c r="UIB21" s="50"/>
      <c r="UIF21" s="119"/>
      <c r="UIG21" s="50"/>
      <c r="UIK21" s="119"/>
      <c r="UIL21" s="50"/>
      <c r="UIP21" s="119"/>
      <c r="UIQ21" s="50"/>
      <c r="UIU21" s="119"/>
      <c r="UIV21" s="50"/>
      <c r="UIZ21" s="119"/>
      <c r="UJA21" s="50"/>
      <c r="UJE21" s="119"/>
      <c r="UJF21" s="50"/>
      <c r="UJJ21" s="119"/>
      <c r="UJK21" s="50"/>
      <c r="UJO21" s="119"/>
      <c r="UJP21" s="50"/>
      <c r="UJT21" s="119"/>
      <c r="UJU21" s="50"/>
      <c r="UJY21" s="119"/>
      <c r="UJZ21" s="50"/>
      <c r="UKD21" s="119"/>
      <c r="UKE21" s="50"/>
      <c r="UKI21" s="119"/>
      <c r="UKJ21" s="50"/>
      <c r="UKN21" s="119"/>
      <c r="UKO21" s="50"/>
      <c r="UKS21" s="119"/>
      <c r="UKT21" s="50"/>
      <c r="UKX21" s="119"/>
      <c r="UKY21" s="50"/>
      <c r="ULC21" s="119"/>
      <c r="ULD21" s="50"/>
      <c r="ULH21" s="119"/>
      <c r="ULI21" s="50"/>
      <c r="ULM21" s="119"/>
      <c r="ULN21" s="50"/>
      <c r="ULR21" s="119"/>
      <c r="ULS21" s="50"/>
      <c r="ULW21" s="119"/>
      <c r="ULX21" s="50"/>
      <c r="UMB21" s="119"/>
      <c r="UMC21" s="50"/>
      <c r="UMG21" s="119"/>
      <c r="UMH21" s="50"/>
      <c r="UML21" s="119"/>
      <c r="UMM21" s="50"/>
      <c r="UMQ21" s="119"/>
      <c r="UMR21" s="50"/>
      <c r="UMV21" s="119"/>
      <c r="UMW21" s="50"/>
      <c r="UNA21" s="119"/>
      <c r="UNB21" s="50"/>
      <c r="UNF21" s="119"/>
      <c r="UNG21" s="50"/>
      <c r="UNK21" s="119"/>
      <c r="UNL21" s="50"/>
      <c r="UNP21" s="119"/>
      <c r="UNQ21" s="50"/>
      <c r="UNU21" s="119"/>
      <c r="UNV21" s="50"/>
      <c r="UNZ21" s="119"/>
      <c r="UOA21" s="50"/>
      <c r="UOE21" s="119"/>
      <c r="UOF21" s="50"/>
      <c r="UOJ21" s="119"/>
      <c r="UOK21" s="50"/>
      <c r="UOO21" s="119"/>
      <c r="UOP21" s="50"/>
      <c r="UOT21" s="119"/>
      <c r="UOU21" s="50"/>
      <c r="UOY21" s="119"/>
      <c r="UOZ21" s="50"/>
      <c r="UPD21" s="119"/>
      <c r="UPE21" s="50"/>
      <c r="UPI21" s="119"/>
      <c r="UPJ21" s="50"/>
      <c r="UPN21" s="119"/>
      <c r="UPO21" s="50"/>
      <c r="UPS21" s="119"/>
      <c r="UPT21" s="50"/>
      <c r="UPX21" s="119"/>
      <c r="UPY21" s="50"/>
      <c r="UQC21" s="119"/>
      <c r="UQD21" s="50"/>
      <c r="UQH21" s="119"/>
      <c r="UQI21" s="50"/>
      <c r="UQM21" s="119"/>
      <c r="UQN21" s="50"/>
      <c r="UQR21" s="119"/>
      <c r="UQS21" s="50"/>
      <c r="UQW21" s="119"/>
      <c r="UQX21" s="50"/>
      <c r="URB21" s="119"/>
      <c r="URC21" s="50"/>
      <c r="URG21" s="119"/>
      <c r="URH21" s="50"/>
      <c r="URL21" s="119"/>
      <c r="URM21" s="50"/>
      <c r="URQ21" s="119"/>
      <c r="URR21" s="50"/>
      <c r="URV21" s="119"/>
      <c r="URW21" s="50"/>
      <c r="USA21" s="119"/>
      <c r="USB21" s="50"/>
      <c r="USF21" s="119"/>
      <c r="USG21" s="50"/>
      <c r="USK21" s="119"/>
      <c r="USL21" s="50"/>
      <c r="USP21" s="119"/>
      <c r="USQ21" s="50"/>
      <c r="USU21" s="119"/>
      <c r="USV21" s="50"/>
      <c r="USZ21" s="119"/>
      <c r="UTA21" s="50"/>
      <c r="UTE21" s="119"/>
      <c r="UTF21" s="50"/>
      <c r="UTJ21" s="119"/>
      <c r="UTK21" s="50"/>
      <c r="UTO21" s="119"/>
      <c r="UTP21" s="50"/>
      <c r="UTT21" s="119"/>
      <c r="UTU21" s="50"/>
      <c r="UTY21" s="119"/>
      <c r="UTZ21" s="50"/>
      <c r="UUD21" s="119"/>
      <c r="UUE21" s="50"/>
      <c r="UUI21" s="119"/>
      <c r="UUJ21" s="50"/>
      <c r="UUN21" s="119"/>
      <c r="UUO21" s="50"/>
      <c r="UUS21" s="119"/>
      <c r="UUT21" s="50"/>
      <c r="UUX21" s="119"/>
      <c r="UUY21" s="50"/>
      <c r="UVC21" s="119"/>
      <c r="UVD21" s="50"/>
      <c r="UVH21" s="119"/>
      <c r="UVI21" s="50"/>
      <c r="UVM21" s="119"/>
      <c r="UVN21" s="50"/>
      <c r="UVR21" s="119"/>
      <c r="UVS21" s="50"/>
      <c r="UVW21" s="119"/>
      <c r="UVX21" s="50"/>
      <c r="UWB21" s="119"/>
      <c r="UWC21" s="50"/>
      <c r="UWG21" s="119"/>
      <c r="UWH21" s="50"/>
      <c r="UWL21" s="119"/>
      <c r="UWM21" s="50"/>
      <c r="UWQ21" s="119"/>
      <c r="UWR21" s="50"/>
      <c r="UWV21" s="119"/>
      <c r="UWW21" s="50"/>
      <c r="UXA21" s="119"/>
      <c r="UXB21" s="50"/>
      <c r="UXF21" s="119"/>
      <c r="UXG21" s="50"/>
      <c r="UXK21" s="119"/>
      <c r="UXL21" s="50"/>
      <c r="UXP21" s="119"/>
      <c r="UXQ21" s="50"/>
      <c r="UXU21" s="119"/>
      <c r="UXV21" s="50"/>
      <c r="UXZ21" s="119"/>
      <c r="UYA21" s="50"/>
      <c r="UYE21" s="119"/>
      <c r="UYF21" s="50"/>
      <c r="UYJ21" s="119"/>
      <c r="UYK21" s="50"/>
      <c r="UYO21" s="119"/>
      <c r="UYP21" s="50"/>
      <c r="UYT21" s="119"/>
      <c r="UYU21" s="50"/>
      <c r="UYY21" s="119"/>
      <c r="UYZ21" s="50"/>
      <c r="UZD21" s="119"/>
      <c r="UZE21" s="50"/>
      <c r="UZI21" s="119"/>
      <c r="UZJ21" s="50"/>
      <c r="UZN21" s="119"/>
      <c r="UZO21" s="50"/>
      <c r="UZS21" s="119"/>
      <c r="UZT21" s="50"/>
      <c r="UZX21" s="119"/>
      <c r="UZY21" s="50"/>
      <c r="VAC21" s="119"/>
      <c r="VAD21" s="50"/>
      <c r="VAH21" s="119"/>
      <c r="VAI21" s="50"/>
      <c r="VAM21" s="119"/>
      <c r="VAN21" s="50"/>
      <c r="VAR21" s="119"/>
      <c r="VAS21" s="50"/>
      <c r="VAW21" s="119"/>
      <c r="VAX21" s="50"/>
      <c r="VBB21" s="119"/>
      <c r="VBC21" s="50"/>
      <c r="VBG21" s="119"/>
      <c r="VBH21" s="50"/>
      <c r="VBL21" s="119"/>
      <c r="VBM21" s="50"/>
      <c r="VBQ21" s="119"/>
      <c r="VBR21" s="50"/>
      <c r="VBV21" s="119"/>
      <c r="VBW21" s="50"/>
      <c r="VCA21" s="119"/>
      <c r="VCB21" s="50"/>
      <c r="VCF21" s="119"/>
      <c r="VCG21" s="50"/>
      <c r="VCK21" s="119"/>
      <c r="VCL21" s="50"/>
      <c r="VCP21" s="119"/>
      <c r="VCQ21" s="50"/>
      <c r="VCU21" s="119"/>
      <c r="VCV21" s="50"/>
      <c r="VCZ21" s="119"/>
      <c r="VDA21" s="50"/>
      <c r="VDE21" s="119"/>
      <c r="VDF21" s="50"/>
      <c r="VDJ21" s="119"/>
      <c r="VDK21" s="50"/>
      <c r="VDO21" s="119"/>
      <c r="VDP21" s="50"/>
      <c r="VDT21" s="119"/>
      <c r="VDU21" s="50"/>
      <c r="VDY21" s="119"/>
      <c r="VDZ21" s="50"/>
      <c r="VED21" s="119"/>
      <c r="VEE21" s="50"/>
      <c r="VEI21" s="119"/>
      <c r="VEJ21" s="50"/>
      <c r="VEN21" s="119"/>
      <c r="VEO21" s="50"/>
      <c r="VES21" s="119"/>
      <c r="VET21" s="50"/>
      <c r="VEX21" s="119"/>
      <c r="VEY21" s="50"/>
      <c r="VFC21" s="119"/>
      <c r="VFD21" s="50"/>
      <c r="VFH21" s="119"/>
      <c r="VFI21" s="50"/>
      <c r="VFM21" s="119"/>
      <c r="VFN21" s="50"/>
      <c r="VFR21" s="119"/>
      <c r="VFS21" s="50"/>
      <c r="VFW21" s="119"/>
      <c r="VFX21" s="50"/>
      <c r="VGB21" s="119"/>
      <c r="VGC21" s="50"/>
      <c r="VGG21" s="119"/>
      <c r="VGH21" s="50"/>
      <c r="VGL21" s="119"/>
      <c r="VGM21" s="50"/>
      <c r="VGQ21" s="119"/>
      <c r="VGR21" s="50"/>
      <c r="VGV21" s="119"/>
      <c r="VGW21" s="50"/>
      <c r="VHA21" s="119"/>
      <c r="VHB21" s="50"/>
      <c r="VHF21" s="119"/>
      <c r="VHG21" s="50"/>
      <c r="VHK21" s="119"/>
      <c r="VHL21" s="50"/>
      <c r="VHP21" s="119"/>
      <c r="VHQ21" s="50"/>
      <c r="VHU21" s="119"/>
      <c r="VHV21" s="50"/>
      <c r="VHZ21" s="119"/>
      <c r="VIA21" s="50"/>
      <c r="VIE21" s="119"/>
      <c r="VIF21" s="50"/>
      <c r="VIJ21" s="119"/>
      <c r="VIK21" s="50"/>
      <c r="VIO21" s="119"/>
      <c r="VIP21" s="50"/>
      <c r="VIT21" s="119"/>
      <c r="VIU21" s="50"/>
      <c r="VIY21" s="119"/>
      <c r="VIZ21" s="50"/>
      <c r="VJD21" s="119"/>
      <c r="VJE21" s="50"/>
      <c r="VJI21" s="119"/>
      <c r="VJJ21" s="50"/>
      <c r="VJN21" s="119"/>
      <c r="VJO21" s="50"/>
      <c r="VJS21" s="119"/>
      <c r="VJT21" s="50"/>
      <c r="VJX21" s="119"/>
      <c r="VJY21" s="50"/>
      <c r="VKC21" s="119"/>
      <c r="VKD21" s="50"/>
      <c r="VKH21" s="119"/>
      <c r="VKI21" s="50"/>
      <c r="VKM21" s="119"/>
      <c r="VKN21" s="50"/>
      <c r="VKR21" s="119"/>
      <c r="VKS21" s="50"/>
      <c r="VKW21" s="119"/>
      <c r="VKX21" s="50"/>
      <c r="VLB21" s="119"/>
      <c r="VLC21" s="50"/>
      <c r="VLG21" s="119"/>
      <c r="VLH21" s="50"/>
      <c r="VLL21" s="119"/>
      <c r="VLM21" s="50"/>
      <c r="VLQ21" s="119"/>
      <c r="VLR21" s="50"/>
      <c r="VLV21" s="119"/>
      <c r="VLW21" s="50"/>
      <c r="VMA21" s="119"/>
      <c r="VMB21" s="50"/>
      <c r="VMF21" s="119"/>
      <c r="VMG21" s="50"/>
      <c r="VMK21" s="119"/>
      <c r="VML21" s="50"/>
      <c r="VMP21" s="119"/>
      <c r="VMQ21" s="50"/>
      <c r="VMU21" s="119"/>
      <c r="VMV21" s="50"/>
      <c r="VMZ21" s="119"/>
      <c r="VNA21" s="50"/>
      <c r="VNE21" s="119"/>
      <c r="VNF21" s="50"/>
      <c r="VNJ21" s="119"/>
      <c r="VNK21" s="50"/>
      <c r="VNO21" s="119"/>
      <c r="VNP21" s="50"/>
      <c r="VNT21" s="119"/>
      <c r="VNU21" s="50"/>
      <c r="VNY21" s="119"/>
      <c r="VNZ21" s="50"/>
      <c r="VOD21" s="119"/>
      <c r="VOE21" s="50"/>
      <c r="VOI21" s="119"/>
      <c r="VOJ21" s="50"/>
      <c r="VON21" s="119"/>
      <c r="VOO21" s="50"/>
      <c r="VOS21" s="119"/>
      <c r="VOT21" s="50"/>
      <c r="VOX21" s="119"/>
      <c r="VOY21" s="50"/>
      <c r="VPC21" s="119"/>
      <c r="VPD21" s="50"/>
      <c r="VPH21" s="119"/>
      <c r="VPI21" s="50"/>
      <c r="VPM21" s="119"/>
      <c r="VPN21" s="50"/>
      <c r="VPR21" s="119"/>
      <c r="VPS21" s="50"/>
      <c r="VPW21" s="119"/>
      <c r="VPX21" s="50"/>
      <c r="VQB21" s="119"/>
      <c r="VQC21" s="50"/>
      <c r="VQG21" s="119"/>
      <c r="VQH21" s="50"/>
      <c r="VQL21" s="119"/>
      <c r="VQM21" s="50"/>
      <c r="VQQ21" s="119"/>
      <c r="VQR21" s="50"/>
      <c r="VQV21" s="119"/>
      <c r="VQW21" s="50"/>
      <c r="VRA21" s="119"/>
      <c r="VRB21" s="50"/>
      <c r="VRF21" s="119"/>
      <c r="VRG21" s="50"/>
      <c r="VRK21" s="119"/>
      <c r="VRL21" s="50"/>
      <c r="VRP21" s="119"/>
      <c r="VRQ21" s="50"/>
      <c r="VRU21" s="119"/>
      <c r="VRV21" s="50"/>
      <c r="VRZ21" s="119"/>
      <c r="VSA21" s="50"/>
      <c r="VSE21" s="119"/>
      <c r="VSF21" s="50"/>
      <c r="VSJ21" s="119"/>
      <c r="VSK21" s="50"/>
      <c r="VSO21" s="119"/>
      <c r="VSP21" s="50"/>
      <c r="VST21" s="119"/>
      <c r="VSU21" s="50"/>
      <c r="VSY21" s="119"/>
      <c r="VSZ21" s="50"/>
      <c r="VTD21" s="119"/>
      <c r="VTE21" s="50"/>
      <c r="VTI21" s="119"/>
      <c r="VTJ21" s="50"/>
      <c r="VTN21" s="119"/>
      <c r="VTO21" s="50"/>
      <c r="VTS21" s="119"/>
      <c r="VTT21" s="50"/>
      <c r="VTX21" s="119"/>
      <c r="VTY21" s="50"/>
      <c r="VUC21" s="119"/>
      <c r="VUD21" s="50"/>
      <c r="VUH21" s="119"/>
      <c r="VUI21" s="50"/>
      <c r="VUM21" s="119"/>
      <c r="VUN21" s="50"/>
      <c r="VUR21" s="119"/>
      <c r="VUS21" s="50"/>
      <c r="VUW21" s="119"/>
      <c r="VUX21" s="50"/>
      <c r="VVB21" s="119"/>
      <c r="VVC21" s="50"/>
      <c r="VVG21" s="119"/>
      <c r="VVH21" s="50"/>
      <c r="VVL21" s="119"/>
      <c r="VVM21" s="50"/>
      <c r="VVQ21" s="119"/>
      <c r="VVR21" s="50"/>
      <c r="VVV21" s="119"/>
      <c r="VVW21" s="50"/>
      <c r="VWA21" s="119"/>
      <c r="VWB21" s="50"/>
      <c r="VWF21" s="119"/>
      <c r="VWG21" s="50"/>
      <c r="VWK21" s="119"/>
      <c r="VWL21" s="50"/>
      <c r="VWP21" s="119"/>
      <c r="VWQ21" s="50"/>
      <c r="VWU21" s="119"/>
      <c r="VWV21" s="50"/>
      <c r="VWZ21" s="119"/>
      <c r="VXA21" s="50"/>
      <c r="VXE21" s="119"/>
      <c r="VXF21" s="50"/>
      <c r="VXJ21" s="119"/>
      <c r="VXK21" s="50"/>
      <c r="VXO21" s="119"/>
      <c r="VXP21" s="50"/>
      <c r="VXT21" s="119"/>
      <c r="VXU21" s="50"/>
      <c r="VXY21" s="119"/>
      <c r="VXZ21" s="50"/>
      <c r="VYD21" s="119"/>
      <c r="VYE21" s="50"/>
      <c r="VYI21" s="119"/>
      <c r="VYJ21" s="50"/>
      <c r="VYN21" s="119"/>
      <c r="VYO21" s="50"/>
      <c r="VYS21" s="119"/>
      <c r="VYT21" s="50"/>
      <c r="VYX21" s="119"/>
      <c r="VYY21" s="50"/>
      <c r="VZC21" s="119"/>
      <c r="VZD21" s="50"/>
      <c r="VZH21" s="119"/>
      <c r="VZI21" s="50"/>
      <c r="VZM21" s="119"/>
      <c r="VZN21" s="50"/>
      <c r="VZR21" s="119"/>
      <c r="VZS21" s="50"/>
      <c r="VZW21" s="119"/>
      <c r="VZX21" s="50"/>
      <c r="WAB21" s="119"/>
      <c r="WAC21" s="50"/>
      <c r="WAG21" s="119"/>
      <c r="WAH21" s="50"/>
      <c r="WAL21" s="119"/>
      <c r="WAM21" s="50"/>
      <c r="WAQ21" s="119"/>
      <c r="WAR21" s="50"/>
      <c r="WAV21" s="119"/>
      <c r="WAW21" s="50"/>
      <c r="WBA21" s="119"/>
      <c r="WBB21" s="50"/>
      <c r="WBF21" s="119"/>
      <c r="WBG21" s="50"/>
      <c r="WBK21" s="119"/>
      <c r="WBL21" s="50"/>
      <c r="WBP21" s="119"/>
      <c r="WBQ21" s="50"/>
      <c r="WBU21" s="119"/>
      <c r="WBV21" s="50"/>
      <c r="WBZ21" s="119"/>
      <c r="WCA21" s="50"/>
      <c r="WCE21" s="119"/>
      <c r="WCF21" s="50"/>
      <c r="WCJ21" s="119"/>
      <c r="WCK21" s="50"/>
      <c r="WCO21" s="119"/>
      <c r="WCP21" s="50"/>
      <c r="WCT21" s="119"/>
      <c r="WCU21" s="50"/>
      <c r="WCY21" s="119"/>
      <c r="WCZ21" s="50"/>
      <c r="WDD21" s="119"/>
      <c r="WDE21" s="50"/>
      <c r="WDI21" s="119"/>
      <c r="WDJ21" s="50"/>
      <c r="WDN21" s="119"/>
      <c r="WDO21" s="50"/>
      <c r="WDS21" s="119"/>
      <c r="WDT21" s="50"/>
      <c r="WDX21" s="119"/>
      <c r="WDY21" s="50"/>
      <c r="WEC21" s="119"/>
      <c r="WED21" s="50"/>
      <c r="WEH21" s="119"/>
      <c r="WEI21" s="50"/>
      <c r="WEM21" s="119"/>
      <c r="WEN21" s="50"/>
      <c r="WER21" s="119"/>
      <c r="WES21" s="50"/>
      <c r="WEW21" s="119"/>
      <c r="WEX21" s="50"/>
      <c r="WFB21" s="119"/>
      <c r="WFC21" s="50"/>
      <c r="WFG21" s="119"/>
      <c r="WFH21" s="50"/>
      <c r="WFL21" s="119"/>
      <c r="WFM21" s="50"/>
      <c r="WFQ21" s="119"/>
      <c r="WFR21" s="50"/>
      <c r="WFV21" s="119"/>
      <c r="WFW21" s="50"/>
      <c r="WGA21" s="119"/>
      <c r="WGB21" s="50"/>
      <c r="WGF21" s="119"/>
      <c r="WGG21" s="50"/>
      <c r="WGK21" s="119"/>
      <c r="WGL21" s="50"/>
      <c r="WGP21" s="119"/>
      <c r="WGQ21" s="50"/>
      <c r="WGU21" s="119"/>
      <c r="WGV21" s="50"/>
      <c r="WGZ21" s="119"/>
      <c r="WHA21" s="50"/>
      <c r="WHE21" s="119"/>
      <c r="WHF21" s="50"/>
      <c r="WHJ21" s="119"/>
      <c r="WHK21" s="50"/>
      <c r="WHO21" s="119"/>
      <c r="WHP21" s="50"/>
      <c r="WHT21" s="119"/>
      <c r="WHU21" s="50"/>
      <c r="WHY21" s="119"/>
      <c r="WHZ21" s="50"/>
      <c r="WID21" s="119"/>
      <c r="WIE21" s="50"/>
      <c r="WII21" s="119"/>
      <c r="WIJ21" s="50"/>
      <c r="WIN21" s="119"/>
      <c r="WIO21" s="50"/>
      <c r="WIS21" s="119"/>
      <c r="WIT21" s="50"/>
      <c r="WIX21" s="119"/>
      <c r="WIY21" s="50"/>
      <c r="WJC21" s="119"/>
      <c r="WJD21" s="50"/>
      <c r="WJH21" s="119"/>
      <c r="WJI21" s="50"/>
      <c r="WJM21" s="119"/>
      <c r="WJN21" s="50"/>
      <c r="WJR21" s="119"/>
      <c r="WJS21" s="50"/>
      <c r="WJW21" s="119"/>
      <c r="WJX21" s="50"/>
      <c r="WKB21" s="119"/>
      <c r="WKC21" s="50"/>
      <c r="WKG21" s="119"/>
      <c r="WKH21" s="50"/>
      <c r="WKL21" s="119"/>
      <c r="WKM21" s="50"/>
      <c r="WKQ21" s="119"/>
      <c r="WKR21" s="50"/>
      <c r="WKV21" s="119"/>
      <c r="WKW21" s="50"/>
      <c r="WLA21" s="119"/>
      <c r="WLB21" s="50"/>
      <c r="WLF21" s="119"/>
      <c r="WLG21" s="50"/>
      <c r="WLK21" s="119"/>
      <c r="WLL21" s="50"/>
      <c r="WLP21" s="119"/>
      <c r="WLQ21" s="50"/>
      <c r="WLU21" s="119"/>
      <c r="WLV21" s="50"/>
      <c r="WLZ21" s="119"/>
      <c r="WMA21" s="50"/>
      <c r="WME21" s="119"/>
      <c r="WMF21" s="50"/>
      <c r="WMJ21" s="119"/>
      <c r="WMK21" s="50"/>
      <c r="WMO21" s="119"/>
      <c r="WMP21" s="50"/>
      <c r="WMT21" s="119"/>
      <c r="WMU21" s="50"/>
      <c r="WMY21" s="119"/>
      <c r="WMZ21" s="50"/>
      <c r="WND21" s="119"/>
      <c r="WNE21" s="50"/>
      <c r="WNI21" s="119"/>
      <c r="WNJ21" s="50"/>
      <c r="WNN21" s="119"/>
      <c r="WNO21" s="50"/>
      <c r="WNS21" s="119"/>
      <c r="WNT21" s="50"/>
      <c r="WNX21" s="119"/>
      <c r="WNY21" s="50"/>
      <c r="WOC21" s="119"/>
      <c r="WOD21" s="50"/>
      <c r="WOH21" s="119"/>
      <c r="WOI21" s="50"/>
      <c r="WOM21" s="119"/>
      <c r="WON21" s="50"/>
      <c r="WOR21" s="119"/>
      <c r="WOS21" s="50"/>
      <c r="WOW21" s="119"/>
      <c r="WOX21" s="50"/>
      <c r="WPB21" s="119"/>
      <c r="WPC21" s="50"/>
      <c r="WPG21" s="119"/>
      <c r="WPH21" s="50"/>
      <c r="WPL21" s="119"/>
      <c r="WPM21" s="50"/>
      <c r="WPQ21" s="119"/>
      <c r="WPR21" s="50"/>
      <c r="WPV21" s="119"/>
      <c r="WPW21" s="50"/>
      <c r="WQA21" s="119"/>
      <c r="WQB21" s="50"/>
      <c r="WQF21" s="119"/>
      <c r="WQG21" s="50"/>
      <c r="WQK21" s="119"/>
      <c r="WQL21" s="50"/>
      <c r="WQP21" s="119"/>
      <c r="WQQ21" s="50"/>
      <c r="WQU21" s="119"/>
      <c r="WQV21" s="50"/>
      <c r="WQZ21" s="119"/>
      <c r="WRA21" s="50"/>
      <c r="WRE21" s="119"/>
      <c r="WRF21" s="50"/>
      <c r="WRJ21" s="119"/>
      <c r="WRK21" s="50"/>
      <c r="WRO21" s="119"/>
      <c r="WRP21" s="50"/>
      <c r="WRT21" s="119"/>
      <c r="WRU21" s="50"/>
      <c r="WRY21" s="119"/>
      <c r="WRZ21" s="50"/>
      <c r="WSD21" s="119"/>
      <c r="WSE21" s="50"/>
      <c r="WSI21" s="119"/>
      <c r="WSJ21" s="50"/>
      <c r="WSN21" s="119"/>
      <c r="WSO21" s="50"/>
      <c r="WSS21" s="119"/>
      <c r="WST21" s="50"/>
      <c r="WSX21" s="119"/>
      <c r="WSY21" s="50"/>
      <c r="WTC21" s="119"/>
      <c r="WTD21" s="50"/>
      <c r="WTH21" s="119"/>
      <c r="WTI21" s="50"/>
      <c r="WTM21" s="119"/>
      <c r="WTN21" s="50"/>
      <c r="WTR21" s="119"/>
      <c r="WTS21" s="50"/>
      <c r="WTW21" s="119"/>
      <c r="WTX21" s="50"/>
      <c r="WUB21" s="119"/>
      <c r="WUC21" s="50"/>
      <c r="WUG21" s="119"/>
      <c r="WUH21" s="50"/>
      <c r="WUL21" s="119"/>
      <c r="WUM21" s="50"/>
      <c r="WUQ21" s="119"/>
      <c r="WUR21" s="50"/>
      <c r="WUV21" s="119"/>
      <c r="WUW21" s="50"/>
      <c r="WVA21" s="119"/>
      <c r="WVB21" s="50"/>
      <c r="WVF21" s="119"/>
      <c r="WVG21" s="50"/>
      <c r="WVK21" s="119"/>
      <c r="WVL21" s="50"/>
      <c r="WVP21" s="119"/>
      <c r="WVQ21" s="50"/>
      <c r="WVU21" s="119"/>
      <c r="WVV21" s="50"/>
      <c r="WVZ21" s="119"/>
      <c r="WWA21" s="50"/>
      <c r="WWE21" s="119"/>
      <c r="WWF21" s="50"/>
      <c r="WWJ21" s="119"/>
      <c r="WWK21" s="50"/>
      <c r="WWO21" s="119"/>
      <c r="WWP21" s="50"/>
      <c r="WWT21" s="119"/>
      <c r="WWU21" s="50"/>
      <c r="WWY21" s="119"/>
      <c r="WWZ21" s="50"/>
      <c r="WXD21" s="119"/>
      <c r="WXE21" s="50"/>
      <c r="WXI21" s="119"/>
      <c r="WXJ21" s="50"/>
      <c r="WXN21" s="119"/>
      <c r="WXO21" s="50"/>
      <c r="WXS21" s="119"/>
      <c r="WXT21" s="50"/>
      <c r="WXX21" s="119"/>
      <c r="WXY21" s="50"/>
      <c r="WYC21" s="119"/>
      <c r="WYD21" s="50"/>
      <c r="WYH21" s="119"/>
      <c r="WYI21" s="50"/>
      <c r="WYM21" s="119"/>
      <c r="WYN21" s="50"/>
      <c r="WYR21" s="119"/>
      <c r="WYS21" s="50"/>
      <c r="WYW21" s="119"/>
      <c r="WYX21" s="50"/>
      <c r="WZB21" s="119"/>
      <c r="WZC21" s="50"/>
      <c r="WZG21" s="119"/>
      <c r="WZH21" s="50"/>
      <c r="WZL21" s="119"/>
      <c r="WZM21" s="50"/>
      <c r="WZQ21" s="119"/>
      <c r="WZR21" s="50"/>
      <c r="WZV21" s="119"/>
      <c r="WZW21" s="50"/>
      <c r="XAA21" s="119"/>
      <c r="XAB21" s="50"/>
      <c r="XAF21" s="119"/>
      <c r="XAG21" s="50"/>
      <c r="XAK21" s="119"/>
      <c r="XAL21" s="50"/>
      <c r="XAP21" s="119"/>
      <c r="XAQ21" s="50"/>
      <c r="XAU21" s="119"/>
      <c r="XAV21" s="50"/>
      <c r="XAZ21" s="119"/>
      <c r="XBA21" s="50"/>
      <c r="XBE21" s="119"/>
      <c r="XBF21" s="50"/>
      <c r="XBJ21" s="119"/>
      <c r="XBK21" s="50"/>
      <c r="XBO21" s="119"/>
      <c r="XBP21" s="50"/>
      <c r="XBT21" s="119"/>
      <c r="XBU21" s="50"/>
      <c r="XBY21" s="119"/>
      <c r="XBZ21" s="50"/>
      <c r="XCD21" s="119"/>
      <c r="XCE21" s="50"/>
      <c r="XCI21" s="119"/>
      <c r="XCJ21" s="50"/>
      <c r="XCN21" s="119"/>
      <c r="XCO21" s="50"/>
      <c r="XCS21" s="119"/>
      <c r="XCT21" s="50"/>
      <c r="XCX21" s="119"/>
      <c r="XCY21" s="50"/>
      <c r="XDC21" s="119"/>
      <c r="XDD21" s="50"/>
      <c r="XDH21" s="119"/>
      <c r="XDI21" s="50"/>
      <c r="XDM21" s="119"/>
      <c r="XDN21" s="50"/>
      <c r="XDR21" s="119"/>
      <c r="XDS21" s="50"/>
      <c r="XDW21" s="119"/>
      <c r="XDX21" s="50"/>
      <c r="XEB21" s="119"/>
      <c r="XEC21" s="50"/>
      <c r="XEG21" s="119"/>
      <c r="XEH21" s="50"/>
      <c r="XEL21" s="119"/>
      <c r="XEM21" s="50"/>
      <c r="XEQ21" s="119"/>
      <c r="XER21" s="50"/>
      <c r="XEV21" s="119"/>
      <c r="XEW21" s="50"/>
      <c r="XFA21" s="119"/>
      <c r="XFB21" s="50"/>
    </row>
    <row r="22" spans="1:1022 1026:2047 2051:3072 3076:5117 5121:6142 6146:7167 7171:8192 8196:10237 10241:11262 11266:12287 12291:13312 13316:15357 15361:16382" ht="64.5" customHeight="1" x14ac:dyDescent="0.25">
      <c r="A22" s="267" t="s">
        <v>94</v>
      </c>
      <c r="B22" s="267"/>
      <c r="C22" s="267"/>
      <c r="D22" s="267"/>
      <c r="E22" s="267"/>
      <c r="F22" s="51"/>
    </row>
    <row r="23" spans="1:1022 1026:2047 2051:3072 3076:5117 5121:6142 6146:7167 7171:8192 8196:10237 10241:11262 11266:12287 12291:13312 13316:15357 15361:16382" s="126" customFormat="1" ht="4.5" customHeight="1" x14ac:dyDescent="0.25">
      <c r="A23" s="122"/>
      <c r="B23" s="123"/>
      <c r="C23" s="124"/>
      <c r="D23" s="124"/>
      <c r="E23" s="125"/>
    </row>
    <row r="24" spans="1:1022 1026:2047 2051:3072 3076:5117 5121:6142 6146:7167 7171:8192 8196:10237 10241:11262 11266:12287 12291:13312 13316:15357 15361:16382" ht="34.5" customHeight="1" x14ac:dyDescent="0.25">
      <c r="A24" s="268" t="s">
        <v>90</v>
      </c>
      <c r="B24" s="266"/>
      <c r="C24" s="266"/>
      <c r="D24" s="266"/>
      <c r="E24" s="127"/>
      <c r="F24" s="51"/>
    </row>
    <row r="25" spans="1:1022 1026:2047 2051:3072 3076:5117 5121:6142 6146:7167 7171:8192 8196:10237 10241:11262 11266:12287 12291:13312 13316:15357 15361:16382" ht="97.5" customHeight="1" x14ac:dyDescent="0.25">
      <c r="A25" s="266" t="s">
        <v>91</v>
      </c>
      <c r="B25" s="266"/>
      <c r="C25" s="266"/>
      <c r="D25" s="266"/>
      <c r="E25" s="266"/>
      <c r="F25" s="51"/>
    </row>
    <row r="30" spans="1:1022 1026:2047 2051:3072 3076:5117 5121:6142 6146:7167 7171:8192 8196:10237 10241:11262 11266:12287 12291:13312 13316:15357 15361:16382" ht="18" x14ac:dyDescent="0.25"/>
    <row r="31" spans="1:1022 1026:2047 2051:3072 3076:5117 5121:6142 6146:7167 7171:8192 8196:10237 10241:11262 11266:12287 12291:13312 13316:15357 15361:16382" ht="18" customHeight="1" x14ac:dyDescent="0.25"/>
    <row r="32" spans="1:1022 1026:2047 2051:3072 3076:5117 5121:6142 6146:7167 7171:8192 8196:10237 10241:11262 11266:12287 12291:13312 13316:15357 15361:16382" ht="18" customHeight="1" x14ac:dyDescent="0.25"/>
    <row r="33" spans="2:6" ht="18" customHeight="1" x14ac:dyDescent="0.25"/>
    <row r="34" spans="2:6" ht="18" customHeight="1" x14ac:dyDescent="0.25"/>
    <row r="35" spans="2:6" ht="18" customHeight="1" x14ac:dyDescent="0.25"/>
    <row r="36" spans="2:6" ht="18" customHeight="1" x14ac:dyDescent="0.25"/>
    <row r="37" spans="2:6" s="48" customFormat="1" ht="18" customHeight="1" x14ac:dyDescent="0.25">
      <c r="B37" s="51"/>
      <c r="C37" s="51"/>
      <c r="D37" s="51"/>
      <c r="E37" s="51"/>
      <c r="F37" s="58"/>
    </row>
    <row r="38" spans="2:6" s="48" customFormat="1" ht="18" customHeight="1" x14ac:dyDescent="0.25">
      <c r="B38" s="51"/>
      <c r="C38" s="51"/>
      <c r="D38" s="51"/>
      <c r="E38" s="51"/>
      <c r="F38" s="58"/>
    </row>
    <row r="39" spans="2:6" s="48" customFormat="1" ht="18" customHeight="1" x14ac:dyDescent="0.25">
      <c r="B39" s="51"/>
      <c r="C39" s="51"/>
      <c r="D39" s="51"/>
      <c r="E39" s="51"/>
      <c r="F39" s="58"/>
    </row>
    <row r="40" spans="2:6" s="48" customFormat="1" ht="18" customHeight="1" x14ac:dyDescent="0.25">
      <c r="B40" s="51"/>
      <c r="C40" s="51"/>
      <c r="D40" s="51"/>
      <c r="E40" s="51"/>
      <c r="F40" s="58"/>
    </row>
    <row r="41" spans="2:6" s="48" customFormat="1" ht="18" customHeight="1" x14ac:dyDescent="0.25">
      <c r="B41" s="51"/>
      <c r="C41" s="51"/>
      <c r="D41" s="51"/>
      <c r="E41" s="51"/>
      <c r="F41" s="58"/>
    </row>
    <row r="42" spans="2:6" s="48" customFormat="1" ht="18" customHeight="1" x14ac:dyDescent="0.25">
      <c r="B42" s="51"/>
      <c r="C42" s="51"/>
      <c r="D42" s="51"/>
      <c r="E42" s="51"/>
      <c r="F42" s="58"/>
    </row>
    <row r="43" spans="2:6" s="48" customFormat="1" ht="18" customHeight="1" x14ac:dyDescent="0.25">
      <c r="B43" s="51"/>
      <c r="C43" s="51"/>
      <c r="D43" s="51"/>
      <c r="E43" s="51"/>
      <c r="F43" s="58"/>
    </row>
    <row r="44" spans="2:6" s="48" customFormat="1" ht="18" customHeight="1" x14ac:dyDescent="0.25">
      <c r="B44" s="51"/>
      <c r="C44" s="51"/>
      <c r="D44" s="51"/>
      <c r="E44" s="51"/>
      <c r="F44" s="58"/>
    </row>
    <row r="45" spans="2:6" s="48" customFormat="1" ht="18" customHeight="1" x14ac:dyDescent="0.25">
      <c r="B45" s="51"/>
      <c r="C45" s="51"/>
      <c r="D45" s="51"/>
      <c r="E45" s="51"/>
      <c r="F45" s="58"/>
    </row>
    <row r="46" spans="2:6" s="48" customFormat="1" ht="18" customHeight="1" x14ac:dyDescent="0.25">
      <c r="B46" s="51"/>
      <c r="C46" s="51"/>
      <c r="D46" s="51"/>
      <c r="E46" s="51"/>
      <c r="F46" s="58"/>
    </row>
    <row r="47" spans="2:6" s="48" customFormat="1" ht="18" customHeight="1" x14ac:dyDescent="0.25">
      <c r="B47" s="51"/>
      <c r="C47" s="51"/>
      <c r="D47" s="51"/>
      <c r="E47" s="51"/>
      <c r="F47" s="58"/>
    </row>
    <row r="48" spans="2:6" s="48" customFormat="1" ht="18" customHeight="1" x14ac:dyDescent="0.25">
      <c r="B48" s="51"/>
      <c r="C48" s="51"/>
      <c r="D48" s="51"/>
      <c r="E48" s="51"/>
      <c r="F48" s="58"/>
    </row>
    <row r="49" spans="2:6" s="48" customFormat="1" ht="18" customHeight="1" x14ac:dyDescent="0.25">
      <c r="B49" s="51"/>
      <c r="C49" s="51"/>
      <c r="D49" s="51"/>
      <c r="E49" s="51"/>
      <c r="F49" s="58"/>
    </row>
    <row r="50" spans="2:6" s="48" customFormat="1" ht="18" customHeight="1" x14ac:dyDescent="0.25">
      <c r="B50" s="51"/>
      <c r="C50" s="51"/>
      <c r="D50" s="51"/>
      <c r="E50" s="51"/>
      <c r="F50" s="58"/>
    </row>
    <row r="51" spans="2:6" s="48" customFormat="1" ht="18" customHeight="1" x14ac:dyDescent="0.25">
      <c r="B51" s="51"/>
      <c r="C51" s="51"/>
      <c r="D51" s="51"/>
      <c r="E51" s="51"/>
      <c r="F51" s="58"/>
    </row>
    <row r="52" spans="2:6" s="48" customFormat="1" ht="18" customHeight="1" x14ac:dyDescent="0.25">
      <c r="B52" s="51"/>
      <c r="C52" s="51"/>
      <c r="D52" s="51"/>
      <c r="E52" s="51"/>
      <c r="F52" s="58"/>
    </row>
    <row r="53" spans="2:6" s="48" customFormat="1" ht="18" customHeight="1" x14ac:dyDescent="0.25">
      <c r="B53" s="51"/>
      <c r="C53" s="51"/>
      <c r="D53" s="51"/>
      <c r="E53" s="51"/>
      <c r="F53" s="58"/>
    </row>
    <row r="54" spans="2:6" s="48" customFormat="1" ht="18" customHeight="1" x14ac:dyDescent="0.25">
      <c r="B54" s="51"/>
      <c r="C54" s="51"/>
      <c r="D54" s="51"/>
      <c r="E54" s="51"/>
      <c r="F54" s="58"/>
    </row>
    <row r="55" spans="2:6" s="48" customFormat="1" ht="18" customHeight="1" x14ac:dyDescent="0.25">
      <c r="B55" s="51"/>
      <c r="C55" s="51"/>
      <c r="D55" s="51"/>
      <c r="E55" s="51"/>
      <c r="F55" s="58"/>
    </row>
    <row r="56" spans="2:6" s="48" customFormat="1" ht="18" customHeight="1" x14ac:dyDescent="0.25">
      <c r="B56" s="51"/>
      <c r="C56" s="51"/>
      <c r="D56" s="51"/>
      <c r="E56" s="51"/>
      <c r="F56" s="58"/>
    </row>
    <row r="57" spans="2:6" s="48" customFormat="1" ht="18" customHeight="1" x14ac:dyDescent="0.25">
      <c r="B57" s="51"/>
      <c r="C57" s="51"/>
      <c r="D57" s="51"/>
      <c r="E57" s="51"/>
      <c r="F57" s="58"/>
    </row>
    <row r="58" spans="2:6" s="48" customFormat="1" ht="18" customHeight="1" x14ac:dyDescent="0.25">
      <c r="B58" s="51"/>
      <c r="C58" s="51"/>
      <c r="D58" s="51"/>
      <c r="E58" s="51"/>
      <c r="F58" s="58"/>
    </row>
    <row r="59" spans="2:6" s="48" customFormat="1" ht="18" customHeight="1" x14ac:dyDescent="0.25">
      <c r="B59" s="51"/>
      <c r="C59" s="51"/>
      <c r="D59" s="51"/>
      <c r="E59" s="51"/>
      <c r="F59" s="58"/>
    </row>
    <row r="60" spans="2:6" s="48" customFormat="1" ht="18" customHeight="1" x14ac:dyDescent="0.25">
      <c r="B60" s="51"/>
      <c r="C60" s="51"/>
      <c r="D60" s="51"/>
      <c r="E60" s="51"/>
      <c r="F60" s="58"/>
    </row>
    <row r="61" spans="2:6" s="48" customFormat="1" ht="18" customHeight="1" x14ac:dyDescent="0.25">
      <c r="B61" s="51"/>
      <c r="C61" s="51"/>
      <c r="D61" s="51"/>
      <c r="E61" s="51"/>
      <c r="F61" s="58"/>
    </row>
  </sheetData>
  <mergeCells count="12">
    <mergeCell ref="A10:D10"/>
    <mergeCell ref="A19:E19"/>
    <mergeCell ref="A22:E22"/>
    <mergeCell ref="A24:D24"/>
    <mergeCell ref="A25:E25"/>
    <mergeCell ref="A9:E9"/>
    <mergeCell ref="A7:E7"/>
    <mergeCell ref="A1:F1"/>
    <mergeCell ref="A2:F2"/>
    <mergeCell ref="A3:F3"/>
    <mergeCell ref="A4:F4"/>
    <mergeCell ref="A6:B6"/>
  </mergeCells>
  <printOptions horizontalCentered="1"/>
  <pageMargins left="0.11811023622047245" right="0.39370078740157483" top="0.15748031496062992" bottom="0.19685039370078741" header="0.31496062992125984" footer="0.31496062992125984"/>
  <pageSetup paperSize="9" scale="93" orientation="portrait" r:id="rId1"/>
  <headerFooter>
    <oddFooter>&amp;C-5-</oddFooter>
  </headerFooter>
  <colBreaks count="1" manualBreakCount="1">
    <brk id="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F32"/>
  <sheetViews>
    <sheetView rightToLeft="1" view="pageBreakPreview" zoomScale="90" zoomScaleSheetLayoutView="90" workbookViewId="0">
      <selection activeCell="A15" sqref="A15:E15"/>
    </sheetView>
  </sheetViews>
  <sheetFormatPr defaultColWidth="9.140625" defaultRowHeight="21.75" customHeight="1" x14ac:dyDescent="0.25"/>
  <cols>
    <col min="1" max="1" width="22.28515625" style="45" customWidth="1"/>
    <col min="2" max="2" width="10" style="57" customWidth="1"/>
    <col min="3" max="3" width="20.5703125" style="57" customWidth="1"/>
    <col min="4" max="4" width="3.42578125" style="57" customWidth="1"/>
    <col min="5" max="5" width="38.28515625" style="45" customWidth="1"/>
    <col min="6" max="16384" width="9.140625" style="45"/>
  </cols>
  <sheetData>
    <row r="1" spans="1:6" s="51" customFormat="1" ht="28.5" customHeight="1" x14ac:dyDescent="0.25">
      <c r="A1" s="262" t="str">
        <f>الغلاف!B11</f>
        <v>جمعية البر الخيرية بقرى بلاد ثمالة</v>
      </c>
      <c r="B1" s="262"/>
      <c r="C1" s="262"/>
      <c r="D1" s="262"/>
      <c r="E1" s="262"/>
      <c r="F1" s="60"/>
    </row>
    <row r="2" spans="1:6" s="51" customFormat="1" ht="22.5" customHeight="1" x14ac:dyDescent="0.25">
      <c r="A2" s="262" t="str">
        <f>الغلاف!B12</f>
        <v>مســـــجلة بوزارة الموارد البشرية والتنمية الاجتماعية برقم (533)</v>
      </c>
      <c r="B2" s="262"/>
      <c r="C2" s="262"/>
      <c r="D2" s="262"/>
      <c r="E2" s="262"/>
      <c r="F2" s="61"/>
    </row>
    <row r="3" spans="1:6" s="51" customFormat="1" ht="22.5" customHeight="1" x14ac:dyDescent="0.25">
      <c r="A3" s="262" t="str">
        <f>الغلاف!B13</f>
        <v>الطائف - منطقة مكة المكرمة  - المملكة العربية السعودية</v>
      </c>
      <c r="B3" s="262"/>
      <c r="C3" s="262"/>
      <c r="D3" s="262"/>
      <c r="E3" s="262"/>
      <c r="F3" s="61"/>
    </row>
    <row r="4" spans="1:6" s="51" customFormat="1" ht="22.5" customHeight="1" x14ac:dyDescent="0.25">
      <c r="A4" s="262" t="str">
        <f>الفهرس!B22</f>
        <v xml:space="preserve">الإيضاحات المتممة للقوائم المالية  كما في 31 /12/ 2021م </v>
      </c>
      <c r="B4" s="262"/>
      <c r="C4" s="262"/>
      <c r="D4" s="262"/>
      <c r="E4" s="262"/>
      <c r="F4" s="61"/>
    </row>
    <row r="5" spans="1:6" ht="8.25" customHeight="1" x14ac:dyDescent="0.25">
      <c r="A5" s="43"/>
      <c r="B5" s="44"/>
      <c r="C5" s="44"/>
      <c r="D5" s="44"/>
      <c r="E5" s="43"/>
    </row>
    <row r="6" spans="1:6" s="51" customFormat="1" ht="59.25" customHeight="1" x14ac:dyDescent="0.25">
      <c r="A6" s="266" t="s">
        <v>101</v>
      </c>
      <c r="B6" s="266"/>
      <c r="C6" s="266"/>
      <c r="D6" s="266"/>
      <c r="E6" s="266"/>
    </row>
    <row r="7" spans="1:6" s="51" customFormat="1" ht="22.5" customHeight="1" x14ac:dyDescent="0.25">
      <c r="A7" s="114" t="s">
        <v>95</v>
      </c>
      <c r="B7" s="113"/>
      <c r="C7" s="113"/>
      <c r="D7" s="113"/>
      <c r="E7" s="113"/>
    </row>
    <row r="8" spans="1:6" s="51" customFormat="1" ht="13.5" customHeight="1" x14ac:dyDescent="0.25">
      <c r="A8" s="114"/>
      <c r="B8" s="113"/>
      <c r="C8" s="113"/>
      <c r="D8" s="113"/>
      <c r="E8" s="113"/>
    </row>
    <row r="9" spans="1:6" s="51" customFormat="1" ht="36" customHeight="1" x14ac:dyDescent="0.25">
      <c r="A9" s="261" t="s">
        <v>104</v>
      </c>
      <c r="B9" s="261"/>
      <c r="C9" s="261"/>
      <c r="D9" s="261"/>
      <c r="E9" s="261"/>
    </row>
    <row r="10" spans="1:6" s="51" customFormat="1" ht="14.25" customHeight="1" x14ac:dyDescent="0.25">
      <c r="A10" s="113"/>
      <c r="B10" s="113"/>
      <c r="C10" s="113"/>
      <c r="D10" s="113"/>
      <c r="E10" s="113"/>
    </row>
    <row r="11" spans="1:6" s="51" customFormat="1" ht="36.75" customHeight="1" x14ac:dyDescent="0.25">
      <c r="A11" s="261" t="s">
        <v>105</v>
      </c>
      <c r="B11" s="261"/>
      <c r="C11" s="261"/>
      <c r="D11" s="261"/>
      <c r="E11" s="261"/>
    </row>
    <row r="12" spans="1:6" s="51" customFormat="1" ht="26.25" customHeight="1" x14ac:dyDescent="0.25">
      <c r="A12" s="261" t="s">
        <v>106</v>
      </c>
      <c r="B12" s="261"/>
      <c r="C12" s="261"/>
      <c r="D12" s="261"/>
      <c r="E12" s="261"/>
    </row>
    <row r="13" spans="1:6" s="51" customFormat="1" ht="26.25" customHeight="1" x14ac:dyDescent="0.25">
      <c r="A13" s="261" t="s">
        <v>96</v>
      </c>
      <c r="B13" s="261"/>
      <c r="C13" s="261"/>
      <c r="D13" s="261"/>
      <c r="E13" s="261"/>
    </row>
    <row r="14" spans="1:6" s="51" customFormat="1" ht="45" customHeight="1" x14ac:dyDescent="0.25">
      <c r="A14" s="261" t="s">
        <v>103</v>
      </c>
      <c r="B14" s="261"/>
      <c r="C14" s="261"/>
      <c r="D14" s="261"/>
      <c r="E14" s="261"/>
    </row>
    <row r="15" spans="1:6" s="51" customFormat="1" ht="36" customHeight="1" x14ac:dyDescent="0.25">
      <c r="A15" s="261" t="s">
        <v>117</v>
      </c>
      <c r="B15" s="261"/>
      <c r="C15" s="261"/>
      <c r="D15" s="261"/>
      <c r="E15" s="261"/>
    </row>
    <row r="16" spans="1:6" s="51" customFormat="1" ht="12" customHeight="1" x14ac:dyDescent="0.25">
      <c r="A16" s="261"/>
      <c r="B16" s="261"/>
      <c r="C16" s="261"/>
      <c r="D16" s="261"/>
      <c r="E16" s="261"/>
    </row>
    <row r="17" spans="1:6" s="51" customFormat="1" ht="7.5" customHeight="1" x14ac:dyDescent="0.25">
      <c r="A17" s="114"/>
      <c r="B17" s="50"/>
    </row>
    <row r="18" spans="1:6" s="51" customFormat="1" ht="18" x14ac:dyDescent="0.25">
      <c r="A18" s="114" t="s">
        <v>97</v>
      </c>
      <c r="B18" s="113"/>
      <c r="C18" s="113"/>
      <c r="D18" s="113"/>
      <c r="E18" s="113"/>
    </row>
    <row r="19" spans="1:6" s="51" customFormat="1" ht="21.75" customHeight="1" x14ac:dyDescent="0.25">
      <c r="A19" s="261" t="s">
        <v>98</v>
      </c>
      <c r="B19" s="261"/>
      <c r="C19" s="261"/>
      <c r="D19" s="261"/>
      <c r="E19" s="261"/>
    </row>
    <row r="20" spans="1:6" s="51" customFormat="1" ht="21.75" customHeight="1" x14ac:dyDescent="0.25">
      <c r="A20" s="261" t="s">
        <v>99</v>
      </c>
      <c r="B20" s="261"/>
      <c r="C20" s="261"/>
      <c r="D20" s="261"/>
      <c r="E20" s="261"/>
    </row>
    <row r="21" spans="1:6" s="51" customFormat="1" ht="21.75" customHeight="1" x14ac:dyDescent="0.25">
      <c r="A21" s="261" t="s">
        <v>100</v>
      </c>
      <c r="B21" s="261"/>
      <c r="C21" s="261"/>
      <c r="D21" s="261"/>
      <c r="E21" s="261"/>
    </row>
    <row r="22" spans="1:6" s="51" customFormat="1" ht="6.75" customHeight="1" x14ac:dyDescent="0.25">
      <c r="A22" s="113"/>
      <c r="B22" s="113"/>
      <c r="C22" s="113"/>
      <c r="D22" s="113"/>
      <c r="E22" s="113"/>
    </row>
    <row r="23" spans="1:6" s="51" customFormat="1" ht="18" x14ac:dyDescent="0.25">
      <c r="A23" s="114" t="s">
        <v>43</v>
      </c>
      <c r="B23" s="113"/>
      <c r="C23" s="113"/>
      <c r="D23" s="113"/>
      <c r="E23" s="113"/>
    </row>
    <row r="24" spans="1:6" s="51" customFormat="1" ht="59.25" customHeight="1" x14ac:dyDescent="0.25">
      <c r="A24" s="266" t="s">
        <v>102</v>
      </c>
      <c r="B24" s="266"/>
      <c r="C24" s="266"/>
      <c r="D24" s="266"/>
      <c r="E24" s="266"/>
    </row>
    <row r="25" spans="1:6" s="51" customFormat="1" ht="8.25" customHeight="1" x14ac:dyDescent="0.25">
      <c r="A25" s="115"/>
      <c r="B25" s="115"/>
      <c r="C25" s="115"/>
      <c r="D25" s="115"/>
      <c r="E25" s="115"/>
    </row>
    <row r="26" spans="1:6" s="39" customFormat="1" ht="18" x14ac:dyDescent="0.25">
      <c r="A26" s="90" t="s">
        <v>48</v>
      </c>
      <c r="B26" s="47"/>
      <c r="C26" s="48"/>
      <c r="D26" s="89"/>
      <c r="E26" s="48"/>
      <c r="F26" s="47"/>
    </row>
    <row r="27" spans="1:6" s="39" customFormat="1" ht="42.75" customHeight="1" x14ac:dyDescent="0.25">
      <c r="A27" s="261" t="s">
        <v>49</v>
      </c>
      <c r="B27" s="261"/>
      <c r="C27" s="261"/>
      <c r="D27" s="261"/>
      <c r="E27" s="261"/>
      <c r="F27" s="47"/>
    </row>
    <row r="28" spans="1:6" s="39" customFormat="1" ht="7.5" customHeight="1" x14ac:dyDescent="0.25">
      <c r="A28" s="90"/>
      <c r="B28" s="50"/>
      <c r="C28" s="51"/>
      <c r="D28" s="51"/>
      <c r="E28" s="51"/>
      <c r="F28" s="40"/>
    </row>
    <row r="29" spans="1:6" s="39" customFormat="1" ht="18" x14ac:dyDescent="0.25">
      <c r="A29" s="90" t="s">
        <v>45</v>
      </c>
      <c r="B29" s="52"/>
      <c r="C29" s="53"/>
      <c r="D29" s="52"/>
      <c r="E29" s="52"/>
      <c r="F29" s="54"/>
    </row>
    <row r="30" spans="1:6" s="39" customFormat="1" ht="48" customHeight="1" x14ac:dyDescent="0.25">
      <c r="A30" s="265" t="s">
        <v>41</v>
      </c>
      <c r="B30" s="265"/>
      <c r="C30" s="265"/>
      <c r="D30" s="265"/>
      <c r="E30" s="265"/>
      <c r="F30" s="55"/>
    </row>
    <row r="31" spans="1:6" s="39" customFormat="1" ht="48" customHeight="1" x14ac:dyDescent="0.25">
      <c r="A31" s="265" t="s">
        <v>24</v>
      </c>
      <c r="B31" s="265"/>
      <c r="C31" s="265"/>
      <c r="D31" s="265"/>
      <c r="E31" s="265"/>
      <c r="F31" s="55"/>
    </row>
    <row r="32" spans="1:6" ht="8.25" customHeight="1" x14ac:dyDescent="0.25">
      <c r="A32" s="43"/>
      <c r="B32" s="44"/>
      <c r="C32" s="44"/>
      <c r="D32" s="44"/>
      <c r="E32" s="43"/>
    </row>
  </sheetData>
  <mergeCells count="19">
    <mergeCell ref="A11:E11"/>
    <mergeCell ref="A12:E12"/>
    <mergeCell ref="A13:E13"/>
    <mergeCell ref="A14:E14"/>
    <mergeCell ref="A31:E31"/>
    <mergeCell ref="A27:E27"/>
    <mergeCell ref="A1:E1"/>
    <mergeCell ref="A2:E2"/>
    <mergeCell ref="A4:E4"/>
    <mergeCell ref="A3:E3"/>
    <mergeCell ref="A30:E30"/>
    <mergeCell ref="A6:E6"/>
    <mergeCell ref="A16:E16"/>
    <mergeCell ref="A19:E19"/>
    <mergeCell ref="A20:E20"/>
    <mergeCell ref="A21:E21"/>
    <mergeCell ref="A24:E24"/>
    <mergeCell ref="A15:E15"/>
    <mergeCell ref="A9:E9"/>
  </mergeCells>
  <printOptions horizontalCentered="1"/>
  <pageMargins left="0.11811023622047245" right="0.51181102362204722" top="0.15748031496062992" bottom="0.74803149606299213" header="0.31496062992125984" footer="0.31496062992125984"/>
  <pageSetup paperSize="9" scale="94" orientation="portrait" r:id="rId1"/>
  <headerFooter>
    <oddFooter>&amp;C-6-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P23"/>
  <sheetViews>
    <sheetView rightToLeft="1" view="pageBreakPreview" topLeftCell="A16" zoomScale="90" zoomScaleSheetLayoutView="90" workbookViewId="0">
      <selection activeCell="A15" sqref="A15:E15"/>
    </sheetView>
  </sheetViews>
  <sheetFormatPr defaultColWidth="9.140625" defaultRowHeight="21.75" customHeight="1" x14ac:dyDescent="0.25"/>
  <cols>
    <col min="1" max="1" width="25.28515625" style="45" customWidth="1"/>
    <col min="2" max="2" width="10" style="57" customWidth="1"/>
    <col min="3" max="3" width="21.5703125" style="57" customWidth="1"/>
    <col min="4" max="4" width="4.42578125" style="57" customWidth="1"/>
    <col min="5" max="5" width="34" style="45" customWidth="1"/>
    <col min="6" max="16384" width="9.140625" style="45"/>
  </cols>
  <sheetData>
    <row r="1" spans="1:16" s="51" customFormat="1" ht="28.5" customHeight="1" x14ac:dyDescent="0.25">
      <c r="A1" s="262" t="str">
        <f>الغلاف!B11</f>
        <v>جمعية البر الخيرية بقرى بلاد ثمالة</v>
      </c>
      <c r="B1" s="262"/>
      <c r="C1" s="262"/>
      <c r="D1" s="262"/>
      <c r="E1" s="262"/>
      <c r="F1" s="60"/>
    </row>
    <row r="2" spans="1:16" s="51" customFormat="1" ht="22.5" customHeight="1" x14ac:dyDescent="0.25">
      <c r="A2" s="262" t="str">
        <f>الغلاف!B12</f>
        <v>مســـــجلة بوزارة الموارد البشرية والتنمية الاجتماعية برقم (533)</v>
      </c>
      <c r="B2" s="262"/>
      <c r="C2" s="262"/>
      <c r="D2" s="262"/>
      <c r="E2" s="262"/>
      <c r="F2" s="61"/>
    </row>
    <row r="3" spans="1:16" s="51" customFormat="1" ht="22.5" customHeight="1" x14ac:dyDescent="0.25">
      <c r="A3" s="262" t="str">
        <f>الغلاف!B13</f>
        <v>الطائف - منطقة مكة المكرمة  - المملكة العربية السعودية</v>
      </c>
      <c r="B3" s="262"/>
      <c r="C3" s="262"/>
      <c r="D3" s="262"/>
      <c r="E3" s="262"/>
      <c r="F3" s="61"/>
    </row>
    <row r="4" spans="1:16" s="51" customFormat="1" ht="22.5" customHeight="1" x14ac:dyDescent="0.25">
      <c r="A4" s="262" t="str">
        <f>الفهرس!B22</f>
        <v xml:space="preserve">الإيضاحات المتممة للقوائم المالية  كما في 31 /12/ 2021م </v>
      </c>
      <c r="B4" s="262"/>
      <c r="C4" s="262"/>
      <c r="D4" s="262"/>
      <c r="E4" s="262"/>
      <c r="F4" s="61"/>
    </row>
    <row r="5" spans="1:16" ht="8.25" customHeight="1" x14ac:dyDescent="0.25">
      <c r="A5" s="43"/>
      <c r="B5" s="44"/>
      <c r="C5" s="44"/>
      <c r="D5" s="44"/>
      <c r="E5" s="43"/>
    </row>
    <row r="6" spans="1:16" s="39" customFormat="1" ht="18" x14ac:dyDescent="0.25">
      <c r="A6" s="90" t="s">
        <v>46</v>
      </c>
      <c r="B6" s="47"/>
      <c r="C6" s="48"/>
      <c r="D6" s="49"/>
      <c r="E6" s="48"/>
      <c r="F6" s="56"/>
    </row>
    <row r="7" spans="1:16" s="39" customFormat="1" ht="62.25" customHeight="1" x14ac:dyDescent="0.25">
      <c r="A7" s="261" t="s">
        <v>50</v>
      </c>
      <c r="B7" s="261"/>
      <c r="C7" s="261"/>
      <c r="D7" s="261"/>
      <c r="E7" s="261"/>
      <c r="F7" s="56"/>
    </row>
    <row r="8" spans="1:16" s="70" customFormat="1" ht="46.5" customHeight="1" x14ac:dyDescent="0.25">
      <c r="A8" s="94" t="s">
        <v>30</v>
      </c>
      <c r="B8" s="93">
        <v>0.2</v>
      </c>
      <c r="C8" s="94" t="s">
        <v>42</v>
      </c>
      <c r="D8" s="95"/>
      <c r="E8" s="93">
        <v>0.15</v>
      </c>
      <c r="F8" s="71"/>
      <c r="H8" s="269"/>
      <c r="I8" s="269"/>
      <c r="K8" s="72"/>
    </row>
    <row r="9" spans="1:16" s="70" customFormat="1" ht="46.5" customHeight="1" x14ac:dyDescent="0.25">
      <c r="A9" s="94" t="s">
        <v>142</v>
      </c>
      <c r="B9" s="93">
        <v>0.2</v>
      </c>
      <c r="C9" s="94" t="s">
        <v>137</v>
      </c>
      <c r="D9" s="95"/>
      <c r="E9" s="93">
        <v>0.15</v>
      </c>
      <c r="F9" s="71"/>
      <c r="H9" s="148"/>
      <c r="I9" s="148"/>
      <c r="K9" s="72"/>
    </row>
    <row r="10" spans="1:16" s="70" customFormat="1" ht="46.5" customHeight="1" x14ac:dyDescent="0.25">
      <c r="A10" s="94" t="s">
        <v>143</v>
      </c>
      <c r="B10" s="93">
        <v>0.2</v>
      </c>
      <c r="C10" s="94" t="s">
        <v>138</v>
      </c>
      <c r="D10" s="95"/>
      <c r="E10" s="93">
        <v>0.15</v>
      </c>
      <c r="F10" s="71"/>
      <c r="H10" s="148"/>
      <c r="I10" s="148"/>
      <c r="K10" s="72"/>
    </row>
    <row r="11" spans="1:16" s="70" customFormat="1" ht="46.5" customHeight="1" x14ac:dyDescent="0.25">
      <c r="A11" s="94" t="s">
        <v>139</v>
      </c>
      <c r="B11" s="93">
        <v>0.2</v>
      </c>
      <c r="C11" s="94" t="s">
        <v>141</v>
      </c>
      <c r="D11" s="95"/>
      <c r="E11" s="149">
        <v>2.5000000000000001E-2</v>
      </c>
      <c r="F11" s="71"/>
      <c r="H11" s="269"/>
      <c r="I11" s="269"/>
      <c r="K11" s="72"/>
    </row>
    <row r="12" spans="1:16" s="70" customFormat="1" ht="46.5" customHeight="1" x14ac:dyDescent="0.25">
      <c r="A12" s="94" t="s">
        <v>31</v>
      </c>
      <c r="B12" s="96">
        <v>0.1</v>
      </c>
      <c r="C12" s="95"/>
      <c r="D12" s="92"/>
      <c r="E12" s="95"/>
      <c r="F12" s="72"/>
      <c r="H12" s="269"/>
      <c r="I12" s="269"/>
      <c r="K12" s="71"/>
      <c r="P12" s="73"/>
    </row>
    <row r="13" spans="1:16" ht="8.25" customHeight="1" x14ac:dyDescent="0.25">
      <c r="A13" s="43"/>
      <c r="B13" s="44"/>
      <c r="C13" s="44"/>
      <c r="D13" s="44"/>
      <c r="E13" s="43"/>
    </row>
    <row r="14" spans="1:16" s="39" customFormat="1" ht="18" x14ac:dyDescent="0.25">
      <c r="A14" s="90" t="s">
        <v>47</v>
      </c>
      <c r="B14" s="46"/>
      <c r="C14" s="46"/>
      <c r="D14" s="46"/>
      <c r="E14" s="46"/>
      <c r="F14" s="46"/>
    </row>
    <row r="15" spans="1:16" s="39" customFormat="1" ht="52.5" customHeight="1" x14ac:dyDescent="0.25">
      <c r="A15" s="261" t="s">
        <v>51</v>
      </c>
      <c r="B15" s="261"/>
      <c r="C15" s="261"/>
      <c r="D15" s="261"/>
      <c r="E15" s="261"/>
      <c r="F15" s="54"/>
    </row>
    <row r="16" spans="1:16" s="39" customFormat="1" ht="21.75" customHeight="1" x14ac:dyDescent="0.25">
      <c r="A16" s="90" t="s">
        <v>52</v>
      </c>
      <c r="B16" s="90"/>
      <c r="C16" s="90"/>
      <c r="D16" s="90"/>
      <c r="E16" s="90"/>
      <c r="F16" s="90"/>
    </row>
    <row r="17" spans="1:6" s="39" customFormat="1" ht="21.75" customHeight="1" x14ac:dyDescent="0.25">
      <c r="A17" s="261" t="s">
        <v>118</v>
      </c>
      <c r="B17" s="261"/>
      <c r="C17" s="261"/>
      <c r="D17" s="261"/>
      <c r="E17" s="261"/>
      <c r="F17" s="54"/>
    </row>
    <row r="18" spans="1:6" ht="8.25" customHeight="1" x14ac:dyDescent="0.25">
      <c r="A18" s="43"/>
      <c r="B18" s="44"/>
      <c r="C18" s="44"/>
      <c r="D18" s="44"/>
      <c r="E18" s="43"/>
    </row>
    <row r="19" spans="1:6" s="39" customFormat="1" ht="18" x14ac:dyDescent="0.25">
      <c r="A19" s="90" t="s">
        <v>44</v>
      </c>
      <c r="B19" s="47"/>
      <c r="C19" s="48"/>
      <c r="D19" s="89"/>
      <c r="E19" s="48"/>
      <c r="F19" s="47"/>
    </row>
    <row r="20" spans="1:6" s="39" customFormat="1" ht="49.5" customHeight="1" x14ac:dyDescent="0.25">
      <c r="A20" s="261" t="s">
        <v>122</v>
      </c>
      <c r="B20" s="261"/>
      <c r="C20" s="261"/>
      <c r="D20" s="261"/>
      <c r="E20" s="261"/>
      <c r="F20" s="47"/>
    </row>
    <row r="21" spans="1:6" s="39" customFormat="1" ht="7.5" customHeight="1" x14ac:dyDescent="0.25">
      <c r="A21" s="90"/>
      <c r="B21" s="50"/>
      <c r="C21" s="51"/>
      <c r="D21" s="51"/>
      <c r="E21" s="51"/>
      <c r="F21" s="40"/>
    </row>
    <row r="22" spans="1:6" s="39" customFormat="1" ht="18" x14ac:dyDescent="0.25">
      <c r="A22" s="90" t="s">
        <v>53</v>
      </c>
      <c r="B22" s="47"/>
      <c r="C22" s="48"/>
      <c r="D22" s="89"/>
      <c r="E22" s="48"/>
      <c r="F22" s="56"/>
    </row>
    <row r="23" spans="1:6" s="39" customFormat="1" ht="57" customHeight="1" x14ac:dyDescent="0.25">
      <c r="A23" s="261" t="s">
        <v>54</v>
      </c>
      <c r="B23" s="261"/>
      <c r="C23" s="261"/>
      <c r="D23" s="261"/>
      <c r="E23" s="261"/>
      <c r="F23" s="56"/>
    </row>
  </sheetData>
  <mergeCells count="12">
    <mergeCell ref="A23:E23"/>
    <mergeCell ref="A1:E1"/>
    <mergeCell ref="A2:E2"/>
    <mergeCell ref="A3:E3"/>
    <mergeCell ref="A4:E4"/>
    <mergeCell ref="A15:E15"/>
    <mergeCell ref="A7:E7"/>
    <mergeCell ref="H8:I8"/>
    <mergeCell ref="H11:I11"/>
    <mergeCell ref="H12:I12"/>
    <mergeCell ref="A20:E20"/>
    <mergeCell ref="A17:E17"/>
  </mergeCells>
  <printOptions horizontalCentered="1"/>
  <pageMargins left="0.11811023622047245" right="0.51181102362204722" top="0.15748031496062992" bottom="0.74803149606299213" header="0.31496062992125984" footer="0.31496062992125984"/>
  <pageSetup paperSize="9" scale="93" orientation="portrait" r:id="rId1"/>
  <headerFooter>
    <oddFooter>&amp;C-6-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B1:F60"/>
  <sheetViews>
    <sheetView rightToLeft="1" view="pageBreakPreview" topLeftCell="A17" zoomScale="85" zoomScaleSheetLayoutView="85" zoomScalePageLayoutView="70" workbookViewId="0">
      <selection activeCell="J22" sqref="J22"/>
    </sheetView>
  </sheetViews>
  <sheetFormatPr defaultColWidth="9" defaultRowHeight="21.75" customHeight="1" x14ac:dyDescent="0.25"/>
  <cols>
    <col min="1" max="1" width="1.42578125" style="45" customWidth="1"/>
    <col min="2" max="2" width="35.85546875" style="45" customWidth="1"/>
    <col min="3" max="3" width="6.42578125" style="57" customWidth="1"/>
    <col min="4" max="4" width="18.85546875" style="57" customWidth="1"/>
    <col min="5" max="5" width="3" style="57" customWidth="1"/>
    <col min="6" max="6" width="18.85546875" style="45" customWidth="1"/>
    <col min="7" max="9" width="9.140625" style="45"/>
    <col min="10" max="10" width="9.85546875" style="45" bestFit="1" customWidth="1"/>
    <col min="11" max="16384" width="9" style="45"/>
  </cols>
  <sheetData>
    <row r="1" spans="2:6" s="152" customFormat="1" ht="18" x14ac:dyDescent="0.25">
      <c r="B1" s="259" t="str">
        <f>الغلاف!B11</f>
        <v>جمعية البر الخيرية بقرى بلاد ثمالة</v>
      </c>
      <c r="C1" s="259"/>
      <c r="D1" s="259"/>
      <c r="E1" s="259"/>
      <c r="F1" s="259"/>
    </row>
    <row r="2" spans="2:6" s="152" customFormat="1" ht="18" x14ac:dyDescent="0.25">
      <c r="B2" s="259" t="str">
        <f>الغلاف!B12</f>
        <v>مســـــجلة بوزارة الموارد البشرية والتنمية الاجتماعية برقم (533)</v>
      </c>
      <c r="C2" s="259"/>
      <c r="D2" s="259"/>
      <c r="E2" s="259"/>
      <c r="F2" s="259"/>
    </row>
    <row r="3" spans="2:6" s="152" customFormat="1" ht="18" x14ac:dyDescent="0.25">
      <c r="B3" s="259" t="str">
        <f>الغلاف!B13</f>
        <v>الطائف - منطقة مكة المكرمة  - المملكة العربية السعودية</v>
      </c>
      <c r="C3" s="259"/>
      <c r="D3" s="259"/>
      <c r="E3" s="259"/>
      <c r="F3" s="259"/>
    </row>
    <row r="4" spans="2:6" s="152" customFormat="1" ht="18" x14ac:dyDescent="0.25">
      <c r="B4" s="262" t="str">
        <f>الفهرس!B22</f>
        <v xml:space="preserve">الإيضاحات المتممة للقوائم المالية  كما في 31 /12/ 2021م </v>
      </c>
      <c r="C4" s="262"/>
      <c r="D4" s="262"/>
      <c r="E4" s="262"/>
      <c r="F4" s="262"/>
    </row>
    <row r="5" spans="2:6" s="152" customFormat="1" ht="9" customHeight="1" x14ac:dyDescent="0.25">
      <c r="B5" s="260"/>
      <c r="C5" s="260"/>
      <c r="D5" s="260"/>
      <c r="E5" s="260"/>
      <c r="F5" s="260"/>
    </row>
    <row r="6" spans="2:6" ht="21.75" customHeight="1" x14ac:dyDescent="0.25">
      <c r="B6" s="110" t="s">
        <v>35</v>
      </c>
      <c r="C6" s="64"/>
      <c r="D6" s="2" t="s">
        <v>268</v>
      </c>
      <c r="E6" s="185"/>
      <c r="F6" s="2" t="s">
        <v>219</v>
      </c>
    </row>
    <row r="7" spans="2:6" ht="21.75" customHeight="1" x14ac:dyDescent="0.25">
      <c r="B7" s="85" t="s">
        <v>127</v>
      </c>
      <c r="C7" s="64"/>
      <c r="D7" s="129"/>
      <c r="E7" s="45"/>
      <c r="F7" s="129"/>
    </row>
    <row r="8" spans="2:6" ht="21" customHeight="1" x14ac:dyDescent="0.25">
      <c r="B8" s="85" t="s">
        <v>149</v>
      </c>
      <c r="C8" s="44"/>
      <c r="D8" s="188">
        <v>1077776.57</v>
      </c>
      <c r="E8" s="128"/>
      <c r="F8" s="188">
        <v>846695</v>
      </c>
    </row>
    <row r="9" spans="2:6" ht="21" customHeight="1" x14ac:dyDescent="0.25">
      <c r="B9" s="85" t="s">
        <v>150</v>
      </c>
      <c r="C9" s="44"/>
      <c r="D9" s="188">
        <v>510.5</v>
      </c>
      <c r="E9" s="128"/>
      <c r="F9" s="188">
        <v>2051</v>
      </c>
    </row>
    <row r="10" spans="2:6" ht="21" customHeight="1" x14ac:dyDescent="0.25">
      <c r="B10" s="85" t="s">
        <v>151</v>
      </c>
      <c r="C10" s="44"/>
      <c r="D10" s="188">
        <v>203.41</v>
      </c>
      <c r="E10" s="128"/>
      <c r="F10" s="188">
        <v>3988</v>
      </c>
    </row>
    <row r="11" spans="2:6" ht="21" customHeight="1" x14ac:dyDescent="0.25">
      <c r="B11" s="85" t="s">
        <v>152</v>
      </c>
      <c r="C11" s="44"/>
      <c r="D11" s="188">
        <v>252.97</v>
      </c>
      <c r="E11" s="128"/>
      <c r="F11" s="188">
        <v>1283</v>
      </c>
    </row>
    <row r="12" spans="2:6" ht="21" customHeight="1" x14ac:dyDescent="0.25">
      <c r="B12" s="85" t="s">
        <v>153</v>
      </c>
      <c r="C12" s="44"/>
      <c r="D12" s="188">
        <v>672.25</v>
      </c>
      <c r="E12" s="128"/>
      <c r="F12" s="188">
        <v>62</v>
      </c>
    </row>
    <row r="13" spans="2:6" ht="18" x14ac:dyDescent="0.25">
      <c r="B13" s="85" t="s">
        <v>154</v>
      </c>
      <c r="C13" s="44"/>
      <c r="D13" s="188">
        <v>30</v>
      </c>
      <c r="E13" s="128"/>
      <c r="F13" s="188">
        <v>151</v>
      </c>
    </row>
    <row r="14" spans="2:6" ht="18" x14ac:dyDescent="0.25">
      <c r="B14" s="85" t="s">
        <v>155</v>
      </c>
      <c r="C14" s="44"/>
      <c r="D14" s="188">
        <v>188776.59</v>
      </c>
      <c r="E14" s="128"/>
      <c r="F14" s="188">
        <v>186420</v>
      </c>
    </row>
    <row r="15" spans="2:6" ht="21" customHeight="1" x14ac:dyDescent="0.25">
      <c r="B15" s="85" t="s">
        <v>156</v>
      </c>
      <c r="C15" s="44"/>
      <c r="D15" s="188">
        <v>17615.2</v>
      </c>
      <c r="E15" s="128"/>
      <c r="F15" s="188">
        <v>738</v>
      </c>
    </row>
    <row r="16" spans="2:6" ht="21" customHeight="1" x14ac:dyDescent="0.25">
      <c r="B16" s="85" t="s">
        <v>157</v>
      </c>
      <c r="C16" s="44"/>
      <c r="D16" s="188">
        <v>65346.26</v>
      </c>
      <c r="E16" s="128"/>
      <c r="F16" s="188">
        <v>43146</v>
      </c>
    </row>
    <row r="17" spans="2:6" ht="21" customHeight="1" x14ac:dyDescent="0.25">
      <c r="B17" s="85" t="s">
        <v>158</v>
      </c>
      <c r="C17" s="44"/>
      <c r="D17" s="188">
        <v>113058.06</v>
      </c>
      <c r="E17" s="128"/>
      <c r="F17" s="188">
        <v>77852</v>
      </c>
    </row>
    <row r="18" spans="2:6" ht="21" customHeight="1" x14ac:dyDescent="0.25">
      <c r="B18" s="85" t="s">
        <v>159</v>
      </c>
      <c r="C18" s="44"/>
      <c r="D18" s="188">
        <v>71247.02</v>
      </c>
      <c r="E18" s="128"/>
      <c r="F18" s="188">
        <v>56186</v>
      </c>
    </row>
    <row r="19" spans="2:6" ht="21" customHeight="1" x14ac:dyDescent="0.25">
      <c r="B19" s="85" t="s">
        <v>130</v>
      </c>
      <c r="C19" s="44"/>
      <c r="D19" s="188">
        <v>113504.48</v>
      </c>
      <c r="E19" s="128"/>
      <c r="F19" s="188">
        <v>99202</v>
      </c>
    </row>
    <row r="20" spans="2:6" ht="21" customHeight="1" thickBot="1" x14ac:dyDescent="0.3">
      <c r="B20" s="91" t="s">
        <v>116</v>
      </c>
      <c r="C20" s="65"/>
      <c r="D20" s="130">
        <f>SUM(D7:D19)</f>
        <v>1648993.31</v>
      </c>
      <c r="F20" s="130">
        <v>1317774</v>
      </c>
    </row>
    <row r="21" spans="2:6" s="152" customFormat="1" ht="9" customHeight="1" thickTop="1" x14ac:dyDescent="0.25">
      <c r="B21" s="260"/>
      <c r="C21" s="260"/>
      <c r="D21" s="260"/>
      <c r="E21" s="260"/>
      <c r="F21" s="260"/>
    </row>
    <row r="22" spans="2:6" ht="21.75" customHeight="1" x14ac:dyDescent="0.25">
      <c r="B22" s="110" t="s">
        <v>228</v>
      </c>
      <c r="C22" s="64"/>
      <c r="D22" s="2" t="s">
        <v>268</v>
      </c>
      <c r="E22" s="185"/>
      <c r="F22" s="2" t="s">
        <v>219</v>
      </c>
    </row>
    <row r="23" spans="2:6" ht="21" customHeight="1" x14ac:dyDescent="0.25">
      <c r="B23" s="85" t="s">
        <v>229</v>
      </c>
      <c r="C23" s="44"/>
      <c r="D23" s="132">
        <f>F26</f>
        <v>142154</v>
      </c>
      <c r="E23" s="132"/>
      <c r="F23" s="132">
        <v>145475</v>
      </c>
    </row>
    <row r="24" spans="2:6" ht="21" customHeight="1" x14ac:dyDescent="0.25">
      <c r="B24" s="85" t="s">
        <v>226</v>
      </c>
      <c r="C24" s="44"/>
      <c r="D24" s="132"/>
      <c r="E24" s="132"/>
      <c r="F24" s="132">
        <v>-28196</v>
      </c>
    </row>
    <row r="25" spans="2:6" ht="21" customHeight="1" x14ac:dyDescent="0.25">
      <c r="B25" s="85" t="s">
        <v>230</v>
      </c>
      <c r="C25" s="44"/>
      <c r="D25" s="132">
        <f>'المركز المالي'!I21</f>
        <v>26980</v>
      </c>
      <c r="E25" s="132"/>
      <c r="F25" s="132">
        <v>24875</v>
      </c>
    </row>
    <row r="26" spans="2:6" ht="21.75" customHeight="1" thickBot="1" x14ac:dyDescent="0.3">
      <c r="B26" s="91" t="s">
        <v>116</v>
      </c>
      <c r="C26" s="65"/>
      <c r="D26" s="130">
        <f>SUM(D23:D25)</f>
        <v>169134</v>
      </c>
      <c r="F26" s="130">
        <f>SUM(F23:F25)</f>
        <v>142154</v>
      </c>
    </row>
    <row r="27" spans="2:6" ht="21.75" customHeight="1" thickTop="1" x14ac:dyDescent="0.25">
      <c r="F27" s="57"/>
    </row>
    <row r="28" spans="2:6" ht="21.75" customHeight="1" x14ac:dyDescent="0.25">
      <c r="F28" s="57"/>
    </row>
    <row r="29" spans="2:6" ht="21.75" customHeight="1" x14ac:dyDescent="0.25">
      <c r="F29" s="57"/>
    </row>
    <row r="30" spans="2:6" ht="21.75" customHeight="1" x14ac:dyDescent="0.25">
      <c r="F30" s="57"/>
    </row>
    <row r="31" spans="2:6" ht="21.75" customHeight="1" x14ac:dyDescent="0.25">
      <c r="F31" s="57"/>
    </row>
    <row r="32" spans="2:6" ht="21.75" customHeight="1" x14ac:dyDescent="0.25">
      <c r="F32" s="57"/>
    </row>
    <row r="33" spans="6:6" ht="21.75" customHeight="1" x14ac:dyDescent="0.25">
      <c r="F33" s="57"/>
    </row>
    <row r="34" spans="6:6" ht="21.75" customHeight="1" x14ac:dyDescent="0.25">
      <c r="F34" s="57"/>
    </row>
    <row r="35" spans="6:6" ht="21.75" customHeight="1" x14ac:dyDescent="0.25">
      <c r="F35" s="57"/>
    </row>
    <row r="36" spans="6:6" ht="21.75" customHeight="1" x14ac:dyDescent="0.25">
      <c r="F36" s="57"/>
    </row>
    <row r="37" spans="6:6" ht="21.75" customHeight="1" x14ac:dyDescent="0.25">
      <c r="F37" s="57"/>
    </row>
    <row r="38" spans="6:6" ht="21.75" customHeight="1" x14ac:dyDescent="0.25">
      <c r="F38" s="57"/>
    </row>
    <row r="39" spans="6:6" ht="21.75" customHeight="1" x14ac:dyDescent="0.25">
      <c r="F39" s="57"/>
    </row>
    <row r="40" spans="6:6" ht="21.75" customHeight="1" x14ac:dyDescent="0.25">
      <c r="F40" s="57"/>
    </row>
    <row r="41" spans="6:6" ht="21.75" customHeight="1" x14ac:dyDescent="0.25">
      <c r="F41" s="57"/>
    </row>
    <row r="42" spans="6:6" ht="21.75" customHeight="1" x14ac:dyDescent="0.25">
      <c r="F42" s="57"/>
    </row>
    <row r="43" spans="6:6" ht="21.75" customHeight="1" x14ac:dyDescent="0.25">
      <c r="F43" s="57"/>
    </row>
    <row r="60" spans="2:6" ht="15" customHeight="1" x14ac:dyDescent="0.25">
      <c r="B60" s="43"/>
      <c r="C60" s="44"/>
      <c r="D60" s="128"/>
      <c r="E60" s="128"/>
      <c r="F60" s="131"/>
    </row>
  </sheetData>
  <mergeCells count="6">
    <mergeCell ref="B21:F21"/>
    <mergeCell ref="B1:F1"/>
    <mergeCell ref="B2:F2"/>
    <mergeCell ref="B3:F3"/>
    <mergeCell ref="B4:F4"/>
    <mergeCell ref="B5:F5"/>
  </mergeCells>
  <printOptions horizontalCentered="1"/>
  <pageMargins left="0.51181102362204722" right="0.51181102362204722" top="0.15748031496062992" bottom="0.55118110236220474" header="0.31496062992125984" footer="0.31496062992125984"/>
  <pageSetup paperSize="9" orientation="portrait" r:id="rId1"/>
  <headerFooter>
    <oddFooter>&amp;C-7-</oddFooter>
  </headerFooter>
  <rowBreaks count="2" manualBreakCount="2">
    <brk id="36" min="1" max="5" man="1"/>
    <brk id="60" min="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16</vt:i4>
      </vt:variant>
      <vt:variant>
        <vt:lpstr>نطاقات تمت تسميتها</vt:lpstr>
      </vt:variant>
      <vt:variant>
        <vt:i4>14</vt:i4>
      </vt:variant>
    </vt:vector>
  </HeadingPairs>
  <TitlesOfParts>
    <vt:vector size="30" baseType="lpstr">
      <vt:lpstr>الغلاف</vt:lpstr>
      <vt:lpstr>الفهرس</vt:lpstr>
      <vt:lpstr>المركز المالي</vt:lpstr>
      <vt:lpstr>قائمة الأنشطة</vt:lpstr>
      <vt:lpstr>قائمة التدفقات النقدية</vt:lpstr>
      <vt:lpstr>2-1</vt:lpstr>
      <vt:lpstr>2أ</vt:lpstr>
      <vt:lpstr>2ب</vt:lpstr>
      <vt:lpstr>4-3</vt:lpstr>
      <vt:lpstr>5</vt:lpstr>
      <vt:lpstr>6</vt:lpstr>
      <vt:lpstr>7</vt:lpstr>
      <vt:lpstr>9-8</vt:lpstr>
      <vt:lpstr>12-10</vt:lpstr>
      <vt:lpstr>13</vt:lpstr>
      <vt:lpstr>صافي المقيدة</vt:lpstr>
      <vt:lpstr>'12-10'!Print_Area</vt:lpstr>
      <vt:lpstr>'13'!Print_Area</vt:lpstr>
      <vt:lpstr>'2أ'!Print_Area</vt:lpstr>
      <vt:lpstr>'2ب'!Print_Area</vt:lpstr>
      <vt:lpstr>'4-3'!Print_Area</vt:lpstr>
      <vt:lpstr>'5'!Print_Area</vt:lpstr>
      <vt:lpstr>'6'!Print_Area</vt:lpstr>
      <vt:lpstr>'7'!Print_Area</vt:lpstr>
      <vt:lpstr>'9-8'!Print_Area</vt:lpstr>
      <vt:lpstr>الغلاف!Print_Area</vt:lpstr>
      <vt:lpstr>'المركز المالي'!Print_Area</vt:lpstr>
      <vt:lpstr>'صافي المقيدة'!Print_Area</vt:lpstr>
      <vt:lpstr>'قائمة الأنشطة'!Print_Area</vt:lpstr>
      <vt:lpstr>'قائمة التدفقات النقدية'!Print_Area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2022-04-23T09:55:39Z</dcterms:modified>
</cp:coreProperties>
</file>